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ACCOUNTANCY\SCHOOLS &amp; ACADEMIES\SCHOOLS\Benchmarking\2024-25\"/>
    </mc:Choice>
  </mc:AlternateContent>
  <xr:revisionPtr revIDLastSave="0" documentId="13_ncr:1_{FE9F1F5B-F83E-4E6D-A7DE-4D1C2DEE0708}" xr6:coauthVersionLast="47" xr6:coauthVersionMax="47" xr10:uidLastSave="{00000000-0000-0000-0000-000000000000}"/>
  <workbookProtection workbookAlgorithmName="SHA-512" workbookHashValue="g72inZce/8Di6/6RPNPTrAkwgXfz3CkW6q8CcInhIgV7wBGurJyg4B96EPODv26S/GAhz5El/ECtPocYYw1t/Q==" workbookSaltValue="CRlPPeuUWOEEmz0roOp8sA==" workbookSpinCount="100000" lockStructure="1"/>
  <bookViews>
    <workbookView xWindow="-120" yWindow="-120" windowWidth="29040" windowHeight="15720" xr2:uid="{00000000-000D-0000-FFFF-FFFF00000000}"/>
  </bookViews>
  <sheets>
    <sheet name="Information page" sheetId="22" r:id="rId1"/>
    <sheet name="Graphs " sheetId="17" r:id="rId2"/>
    <sheet name="Graphs %" sheetId="19" r:id="rId3"/>
    <sheet name="Utility" sheetId="24" r:id="rId4"/>
    <sheet name="Teachers" sheetId="23" r:id="rId5"/>
    <sheet name="Support staff" sheetId="25" r:id="rId6"/>
    <sheet name="Data" sheetId="4" state="hidden" r:id="rId7"/>
    <sheet name="Places" sheetId="2" state="hidden" r:id="rId8"/>
    <sheet name="Cost Elements" sheetId="20" state="hidden" r:id="rId9"/>
    <sheet name="Lookup" sheetId="21" state="hidden" r:id="rId10"/>
  </sheets>
  <externalReferences>
    <externalReference r:id="rId11"/>
  </externalReferences>
  <definedNames>
    <definedName name="_xlnm._FilterDatabase" localSheetId="9" hidden="1">Lookup!$A$1:$B$153</definedName>
    <definedName name="ccentre">'[1]pupil number'!$C$2:$D$410</definedName>
    <definedName name="column">'Graphs '!$F$57:$G$76</definedName>
    <definedName name="column2">'Graphs '!$F$57:$G$96</definedName>
    <definedName name="cost">Lookup!$A$1:$B$153</definedName>
    <definedName name="data">Data!$A$3:$AS$9</definedName>
    <definedName name="data2">Data!$A$3:$BM$9</definedName>
    <definedName name="data3">Data!$A$5:$BN$9</definedName>
    <definedName name="day">Data!$A$5:$W$9</definedName>
    <definedName name="NAME">'[1]pupil number'!$K$1:$L$399</definedName>
    <definedName name="_xlnm.Print_Area" localSheetId="6">Data!$A$1:$AT$9</definedName>
    <definedName name="_xlnm.Print_Area" localSheetId="1">'Graphs '!$A$1:$K$54</definedName>
    <definedName name="_xlnm.Print_Area" localSheetId="2">'Graphs %'!$A$1:$K$51</definedName>
    <definedName name="_xlnm.Print_Titles" localSheetId="6">Data!$A:$B</definedName>
    <definedName name="pupil">'[1]pupil number'!$H$2:$L$403</definedName>
    <definedName name="rank">'[1]pupil number'!$B$2:$C$410</definedName>
    <definedName name="total">'Graphs %'!$E$54:$F$73</definedName>
    <definedName name="weighted">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8" i="19" l="1"/>
  <c r="G49" i="19"/>
  <c r="G50" i="19"/>
  <c r="G47" i="19"/>
  <c r="F46" i="19"/>
  <c r="B56" i="17"/>
  <c r="C56" i="17" s="1"/>
  <c r="G53" i="17" l="1"/>
  <c r="G52" i="17"/>
  <c r="C9" i="4"/>
  <c r="C8" i="4"/>
  <c r="I8" i="4" s="1"/>
  <c r="C7" i="4"/>
  <c r="K7" i="4" s="1"/>
  <c r="C6" i="4"/>
  <c r="E6" i="4" s="1"/>
  <c r="AA6" i="4"/>
  <c r="AB6" i="4"/>
  <c r="AC6" i="4"/>
  <c r="AD6" i="4"/>
  <c r="AE6" i="4"/>
  <c r="AF6" i="4"/>
  <c r="AG6" i="4"/>
  <c r="AH6" i="4"/>
  <c r="AI6" i="4"/>
  <c r="AJ6" i="4"/>
  <c r="AK6" i="4"/>
  <c r="AL6" i="4"/>
  <c r="AM6" i="4"/>
  <c r="AN6" i="4"/>
  <c r="AO6" i="4"/>
  <c r="AP6" i="4"/>
  <c r="AQ6" i="4"/>
  <c r="AR6" i="4"/>
  <c r="AS6" i="4"/>
  <c r="AA7" i="4"/>
  <c r="AB7" i="4"/>
  <c r="AC7" i="4"/>
  <c r="AD7" i="4"/>
  <c r="AE7" i="4"/>
  <c r="AF7" i="4"/>
  <c r="AG7" i="4"/>
  <c r="AH7" i="4"/>
  <c r="AI7" i="4"/>
  <c r="AJ7" i="4"/>
  <c r="AK7" i="4"/>
  <c r="AL7" i="4"/>
  <c r="AM7" i="4"/>
  <c r="AN7" i="4"/>
  <c r="AO7" i="4"/>
  <c r="AP7" i="4"/>
  <c r="AQ7" i="4"/>
  <c r="AR7" i="4"/>
  <c r="AS7" i="4"/>
  <c r="AA8" i="4"/>
  <c r="AB8" i="4"/>
  <c r="AC8" i="4"/>
  <c r="AD8" i="4"/>
  <c r="AE8" i="4"/>
  <c r="AF8" i="4"/>
  <c r="AG8" i="4"/>
  <c r="AH8" i="4"/>
  <c r="AI8" i="4"/>
  <c r="AJ8" i="4"/>
  <c r="AK8" i="4"/>
  <c r="AL8" i="4"/>
  <c r="AM8" i="4"/>
  <c r="AN8" i="4"/>
  <c r="AO8" i="4"/>
  <c r="AP8" i="4"/>
  <c r="AQ8" i="4"/>
  <c r="AR8" i="4"/>
  <c r="AS8" i="4"/>
  <c r="AA9" i="4"/>
  <c r="AB9" i="4"/>
  <c r="AC9" i="4"/>
  <c r="AD9" i="4"/>
  <c r="AE9" i="4"/>
  <c r="AF9" i="4"/>
  <c r="AG9" i="4"/>
  <c r="AH9" i="4"/>
  <c r="AI9" i="4"/>
  <c r="AJ9" i="4"/>
  <c r="AK9" i="4"/>
  <c r="AL9" i="4"/>
  <c r="AM9" i="4"/>
  <c r="AN9" i="4"/>
  <c r="AO9" i="4"/>
  <c r="AP9" i="4"/>
  <c r="AQ9" i="4"/>
  <c r="AR9" i="4"/>
  <c r="AS9" i="4"/>
  <c r="Z7" i="4"/>
  <c r="Z8" i="4"/>
  <c r="Z9" i="4"/>
  <c r="Z6" i="4"/>
  <c r="F8" i="4"/>
  <c r="L8" i="4"/>
  <c r="M8" i="4"/>
  <c r="O8" i="4"/>
  <c r="P8" i="4"/>
  <c r="Q8" i="4"/>
  <c r="R8" i="4"/>
  <c r="S8" i="4"/>
  <c r="T8" i="4"/>
  <c r="U8" i="4"/>
  <c r="W8" i="4"/>
  <c r="E9" i="4"/>
  <c r="F9" i="4"/>
  <c r="G9" i="4"/>
  <c r="H9" i="4"/>
  <c r="I9" i="4"/>
  <c r="J9" i="4"/>
  <c r="K9" i="4"/>
  <c r="L9" i="4"/>
  <c r="M9" i="4"/>
  <c r="N9" i="4"/>
  <c r="O9" i="4"/>
  <c r="P9" i="4"/>
  <c r="Q9" i="4"/>
  <c r="R9" i="4"/>
  <c r="S9" i="4"/>
  <c r="T9" i="4"/>
  <c r="U9" i="4"/>
  <c r="V9" i="4"/>
  <c r="W9" i="4"/>
  <c r="D8" i="4"/>
  <c r="D9" i="4"/>
  <c r="A1" i="4"/>
  <c r="A1" i="19"/>
  <c r="A1" i="17"/>
  <c r="A3" i="2"/>
  <c r="A4" i="2"/>
  <c r="A5" i="2"/>
  <c r="A6" i="2"/>
  <c r="A7" i="2"/>
  <c r="A8" i="2"/>
  <c r="A9" i="2"/>
  <c r="A10" i="2"/>
  <c r="A11" i="2"/>
  <c r="A2" i="2"/>
  <c r="V8" i="4" l="1"/>
  <c r="N8" i="4"/>
  <c r="G51" i="17"/>
  <c r="S7" i="4"/>
  <c r="G50" i="17"/>
  <c r="K8" i="4"/>
  <c r="H8" i="4"/>
  <c r="G8" i="4"/>
  <c r="V6" i="4"/>
  <c r="E8" i="4"/>
  <c r="T7" i="4"/>
  <c r="N6" i="4"/>
  <c r="J8" i="4"/>
  <c r="L7" i="4"/>
  <c r="J7" i="4"/>
  <c r="Q6" i="4"/>
  <c r="W7" i="4"/>
  <c r="O7" i="4"/>
  <c r="F7" i="4"/>
  <c r="I6" i="4"/>
  <c r="D7" i="4"/>
  <c r="V7" i="4"/>
  <c r="N7" i="4"/>
  <c r="E7" i="4"/>
  <c r="P6" i="4"/>
  <c r="H6" i="4"/>
  <c r="U7" i="4"/>
  <c r="M7" i="4"/>
  <c r="W6" i="4"/>
  <c r="O6" i="4"/>
  <c r="G6" i="4"/>
  <c r="R7" i="4"/>
  <c r="I7" i="4"/>
  <c r="T6" i="4"/>
  <c r="L6" i="4"/>
  <c r="U6" i="4"/>
  <c r="D6" i="4"/>
  <c r="Q7" i="4"/>
  <c r="H7" i="4"/>
  <c r="S6" i="4"/>
  <c r="K6" i="4"/>
  <c r="M6" i="4"/>
  <c r="P7" i="4"/>
  <c r="G7" i="4"/>
  <c r="R6" i="4"/>
  <c r="J6" i="4"/>
  <c r="F6" i="4"/>
  <c r="M3" i="19"/>
  <c r="L5" i="19" s="1"/>
  <c r="M5" i="19" s="1"/>
  <c r="B5" i="19"/>
  <c r="E53" i="19"/>
  <c r="F53" i="19" s="1"/>
  <c r="M3" i="17"/>
  <c r="L5" i="17" s="1"/>
  <c r="G49" i="17"/>
  <c r="D56" i="17"/>
  <c r="H49" i="17" s="1"/>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G56" i="17" l="1"/>
  <c r="H52" i="17" s="1"/>
  <c r="F48" i="19"/>
  <c r="H48" i="19" s="1"/>
  <c r="F50" i="19"/>
  <c r="H50" i="19" s="1"/>
  <c r="F49" i="19"/>
  <c r="H49" i="19" s="1"/>
  <c r="F47" i="19"/>
  <c r="H47" i="19" s="1"/>
  <c r="M5" i="17"/>
  <c r="L24" i="17"/>
  <c r="M24" i="17" s="1"/>
  <c r="L23" i="17"/>
  <c r="M23" i="17" s="1"/>
  <c r="L22" i="17"/>
  <c r="M22" i="17" s="1"/>
  <c r="B7" i="17"/>
  <c r="L21" i="17"/>
  <c r="M21" i="17" s="1"/>
  <c r="L19" i="17"/>
  <c r="M19" i="17" s="1"/>
  <c r="L9" i="17"/>
  <c r="M9" i="17" s="1"/>
  <c r="L8" i="17"/>
  <c r="M8" i="17" s="1"/>
  <c r="L15" i="17"/>
  <c r="M15" i="17" s="1"/>
  <c r="L7" i="17"/>
  <c r="M7" i="17" s="1"/>
  <c r="L17" i="17"/>
  <c r="M17" i="17" s="1"/>
  <c r="L13" i="17"/>
  <c r="M13" i="17" s="1"/>
  <c r="L11" i="19"/>
  <c r="M11" i="19" s="1"/>
  <c r="L6" i="19"/>
  <c r="M6" i="19" s="1"/>
  <c r="L15" i="19"/>
  <c r="M15" i="19" s="1"/>
  <c r="L16" i="19"/>
  <c r="M16" i="19" s="1"/>
  <c r="L20" i="19"/>
  <c r="M20" i="19" s="1"/>
  <c r="L22" i="19"/>
  <c r="M22" i="19" s="1"/>
  <c r="L7" i="19"/>
  <c r="M7" i="19" s="1"/>
  <c r="L12" i="19"/>
  <c r="M12" i="19" s="1"/>
  <c r="L21" i="19"/>
  <c r="M21" i="19" s="1"/>
  <c r="L8" i="19"/>
  <c r="M8" i="19" s="1"/>
  <c r="L19" i="19"/>
  <c r="M19" i="19" s="1"/>
  <c r="L14" i="19"/>
  <c r="M14" i="19" s="1"/>
  <c r="L9" i="19"/>
  <c r="M9" i="19" s="1"/>
  <c r="L10" i="19"/>
  <c r="M10" i="19" s="1"/>
  <c r="L23" i="19"/>
  <c r="M23" i="19" s="1"/>
  <c r="L13" i="19"/>
  <c r="M13" i="19" s="1"/>
  <c r="L18" i="19"/>
  <c r="M18" i="19" s="1"/>
  <c r="L17" i="19"/>
  <c r="M17" i="19" s="1"/>
  <c r="L11" i="17"/>
  <c r="M11" i="17" s="1"/>
  <c r="L10" i="17"/>
  <c r="M10" i="17" s="1"/>
  <c r="L12" i="17"/>
  <c r="M12" i="17" s="1"/>
  <c r="L16" i="17"/>
  <c r="M16" i="17" s="1"/>
  <c r="L20" i="17"/>
  <c r="M20" i="17" s="1"/>
  <c r="L18" i="17"/>
  <c r="M18" i="17" s="1"/>
  <c r="L6" i="17"/>
  <c r="M6" i="17" s="1"/>
  <c r="L14" i="17"/>
  <c r="M14" i="17" s="1"/>
  <c r="H51" i="17" l="1"/>
  <c r="H50" i="17"/>
  <c r="H53" i="17"/>
</calcChain>
</file>

<file path=xl/sharedStrings.xml><?xml version="1.0" encoding="utf-8"?>
<sst xmlns="http://schemas.openxmlformats.org/spreadsheetml/2006/main" count="678" uniqueCount="377">
  <si>
    <t>Admin</t>
  </si>
  <si>
    <t>Care Staff</t>
  </si>
  <si>
    <t>Electricity</t>
  </si>
  <si>
    <t>Gas</t>
  </si>
  <si>
    <t>Lng Resource Not ICT</t>
  </si>
  <si>
    <t>Oil</t>
  </si>
  <si>
    <t>SEN TA</t>
  </si>
  <si>
    <t>TA</t>
  </si>
  <si>
    <t>Teachers</t>
  </si>
  <si>
    <t>Training</t>
  </si>
  <si>
    <t>Water Charges</t>
  </si>
  <si>
    <t>Supply Teachers inc Agency</t>
  </si>
  <si>
    <t>CIX7000</t>
  </si>
  <si>
    <t>Holly House School</t>
  </si>
  <si>
    <t>CIX7005</t>
  </si>
  <si>
    <t>Brackenfield School</t>
  </si>
  <si>
    <t>CIX7009</t>
  </si>
  <si>
    <t>Swanwick School</t>
  </si>
  <si>
    <t>Peak School</t>
  </si>
  <si>
    <t>CIX7018</t>
  </si>
  <si>
    <t>Alfreton Park Sch</t>
  </si>
  <si>
    <t>Holly House</t>
  </si>
  <si>
    <t>Holbrook</t>
  </si>
  <si>
    <t>Brackenfield</t>
  </si>
  <si>
    <t>Ashgate Croft</t>
  </si>
  <si>
    <t>Swanwick Sports</t>
  </si>
  <si>
    <t>Stubbin Wood</t>
  </si>
  <si>
    <t>Bennerley Fields</t>
  </si>
  <si>
    <t>Alfreton Park</t>
  </si>
  <si>
    <t>Stanton Vale</t>
  </si>
  <si>
    <t>School name</t>
  </si>
  <si>
    <t>Maintenance</t>
  </si>
  <si>
    <t>Technicians</t>
  </si>
  <si>
    <t>Caretaker costs</t>
  </si>
  <si>
    <t>Cleaning costs</t>
  </si>
  <si>
    <t>Cost Centre</t>
  </si>
  <si>
    <t>Name</t>
  </si>
  <si>
    <t>Floor area m2</t>
  </si>
  <si>
    <t>%</t>
  </si>
  <si>
    <t>Total Expenditure (£)</t>
  </si>
  <si>
    <t>per m2</t>
  </si>
  <si>
    <t>Ancillary Staff</t>
  </si>
  <si>
    <t xml:space="preserve">Catering Staff </t>
  </si>
  <si>
    <t>Midday Supervisors</t>
  </si>
  <si>
    <t>Printing &amp; Stationery</t>
  </si>
  <si>
    <t>Category</t>
  </si>
  <si>
    <t>Codes included</t>
  </si>
  <si>
    <t xml:space="preserve">   110900  General Basic Pay</t>
  </si>
  <si>
    <t xml:space="preserve">   110901  General Nat Ins</t>
  </si>
  <si>
    <t xml:space="preserve">   110902  General Pension</t>
  </si>
  <si>
    <t xml:space="preserve">   110905  General Overtime</t>
  </si>
  <si>
    <t xml:space="preserve">   110915  General Allowances</t>
  </si>
  <si>
    <t xml:space="preserve">   112500  Gen - Non SS BP</t>
  </si>
  <si>
    <t xml:space="preserve">   112501  Gen - Non SS NI</t>
  </si>
  <si>
    <t xml:space="preserve">   112502  Gen - Non SS Pen</t>
  </si>
  <si>
    <t xml:space="preserve">   112505  Gen - Non SS OT</t>
  </si>
  <si>
    <t xml:space="preserve">   112506  Gen - Non SS Relief</t>
  </si>
  <si>
    <t xml:space="preserve">   112515  Gen - Non SS Allow</t>
  </si>
  <si>
    <t xml:space="preserve">   110100  Ancillary Basic Pay</t>
  </si>
  <si>
    <t xml:space="preserve">   110101  Ancillary Nat Ins</t>
  </si>
  <si>
    <t xml:space="preserve">   110102  Ancillary Pension</t>
  </si>
  <si>
    <t xml:space="preserve">   110105  Ancillary Overtime</t>
  </si>
  <si>
    <t xml:space="preserve">   110106  Ancillary Relief</t>
  </si>
  <si>
    <t xml:space="preserve">   110115  Ancillary Allow</t>
  </si>
  <si>
    <t xml:space="preserve">   110200  Care Staff Basic Pa</t>
  </si>
  <si>
    <t xml:space="preserve">   110201  Care Staff Nat Ins</t>
  </si>
  <si>
    <t xml:space="preserve">   110202  Care Staff Pension</t>
  </si>
  <si>
    <t xml:space="preserve">   110205  Care Staff Overtime</t>
  </si>
  <si>
    <t xml:space="preserve">   110215  Care Stf Allow</t>
  </si>
  <si>
    <t xml:space="preserve">   110300  C/tkers Basic Pay</t>
  </si>
  <si>
    <t xml:space="preserve">   110301  C/tkers Nat Ins</t>
  </si>
  <si>
    <t xml:space="preserve">   110302  C/tkers Pension</t>
  </si>
  <si>
    <t xml:space="preserve">   110305  C/tkers O/Time</t>
  </si>
  <si>
    <t xml:space="preserve">   110315  C/tkers Allows</t>
  </si>
  <si>
    <t xml:space="preserve">   110600  C/tkers Non-DLO BP</t>
  </si>
  <si>
    <t xml:space="preserve">   110601  C/tkers Non-DLO NI</t>
  </si>
  <si>
    <t xml:space="preserve">   110602  C/tkers Non-DLO Pen</t>
  </si>
  <si>
    <t xml:space="preserve">   110605  C/tkers Non-DLO OT</t>
  </si>
  <si>
    <t xml:space="preserve">   110606  C/tkers Non-DLO Rel</t>
  </si>
  <si>
    <t xml:space="preserve">   110615  C/tkers Non-DLO All</t>
  </si>
  <si>
    <t xml:space="preserve">   112600  Craft Basic Pay</t>
  </si>
  <si>
    <t xml:space="preserve">   112601  Craft Nat Ins</t>
  </si>
  <si>
    <t xml:space="preserve">   112602  Craft Pension</t>
  </si>
  <si>
    <t xml:space="preserve">   112605  Craft Overtime</t>
  </si>
  <si>
    <t xml:space="preserve">   112615  Craft Allowances</t>
  </si>
  <si>
    <t xml:space="preserve">   317040  Grounds Non CCont</t>
  </si>
  <si>
    <t xml:space="preserve">   319060  Building Grounds</t>
  </si>
  <si>
    <t xml:space="preserve">   110400  Catering Basic Pay</t>
  </si>
  <si>
    <t xml:space="preserve">   110401  Catering Nat Ins</t>
  </si>
  <si>
    <t xml:space="preserve">   110402  Catering Pension</t>
  </si>
  <si>
    <t xml:space="preserve">   110405  Catering O/Time</t>
  </si>
  <si>
    <t xml:space="preserve">   110406  Catering Stf Relief</t>
  </si>
  <si>
    <t xml:space="preserve">   110415  Catering Allows</t>
  </si>
  <si>
    <t xml:space="preserve">   110500  Cleaners Basic Pay</t>
  </si>
  <si>
    <t xml:space="preserve">   110501  Cleaners Nat Ins</t>
  </si>
  <si>
    <t xml:space="preserve">   110502  Cleaners Pension</t>
  </si>
  <si>
    <t xml:space="preserve">   110505  Cleaners O/Time</t>
  </si>
  <si>
    <t xml:space="preserve">   110515  Cleaners Allows</t>
  </si>
  <si>
    <t xml:space="preserve">   110800  Cleaners Non-DLO BP</t>
  </si>
  <si>
    <t xml:space="preserve">   110801  Cleaners Non-DLO NI</t>
  </si>
  <si>
    <t xml:space="preserve">   110802  Cleaners Non-DLO Pe</t>
  </si>
  <si>
    <t xml:space="preserve">   110805  Cleaners Non-DLO OT</t>
  </si>
  <si>
    <t xml:space="preserve">   110806  Cleaners Non-DLO Re</t>
  </si>
  <si>
    <t xml:space="preserve">   110815  Cleaners Non-DLO Al</t>
  </si>
  <si>
    <t xml:space="preserve">   317030  Cleaning Non CCont</t>
  </si>
  <si>
    <t xml:space="preserve">   319050  Building Cleaning</t>
  </si>
  <si>
    <t>Cover supervisors</t>
  </si>
  <si>
    <t xml:space="preserve">   111400  Cover suprs. Pay</t>
  </si>
  <si>
    <t xml:space="preserve">   111401  Cover Supr's Nat In</t>
  </si>
  <si>
    <t xml:space="preserve">   111402  Cover Supr's Pensio</t>
  </si>
  <si>
    <t xml:space="preserve">   111405  Cover Supr's O/Time</t>
  </si>
  <si>
    <t xml:space="preserve">   111415  Cover Supr's Allows</t>
  </si>
  <si>
    <t xml:space="preserve">   121030  Electricity</t>
  </si>
  <si>
    <t>Extended Services</t>
  </si>
  <si>
    <t xml:space="preserve">   111500  Extended Act Basic</t>
  </si>
  <si>
    <t xml:space="preserve">   111501  Extended Act Nat In</t>
  </si>
  <si>
    <t xml:space="preserve">   111502  Extended Act Pensio</t>
  </si>
  <si>
    <t xml:space="preserve">   111505  Extended Act O/Time</t>
  </si>
  <si>
    <t xml:space="preserve">   111506  Extended Act Relief</t>
  </si>
  <si>
    <t xml:space="preserve">   111515  Extended Act Allows</t>
  </si>
  <si>
    <t xml:space="preserve">   121020  Gas</t>
  </si>
  <si>
    <t>Invigilators</t>
  </si>
  <si>
    <t xml:space="preserve">   111300  Invigilators Pay</t>
  </si>
  <si>
    <t xml:space="preserve">   111301  Invigilators Nat In</t>
  </si>
  <si>
    <t xml:space="preserve">   111302  Invigilators Pensio</t>
  </si>
  <si>
    <t xml:space="preserve">   111305  Invigilators O/Time</t>
  </si>
  <si>
    <t xml:space="preserve">   111306  Invigilators Relief</t>
  </si>
  <si>
    <t xml:space="preserve">   111315  Invigilators Allows</t>
  </si>
  <si>
    <t xml:space="preserve">   140210  Learn resrce non IC</t>
  </si>
  <si>
    <t xml:space="preserve">   143030  Books</t>
  </si>
  <si>
    <t xml:space="preserve">   120010  Build - Minor Impro</t>
  </si>
  <si>
    <t xml:space="preserve">   120040  Premises Repair/Mtc</t>
  </si>
  <si>
    <t xml:space="preserve">   140060  Build Mtce &amp; Improv</t>
  </si>
  <si>
    <t xml:space="preserve">   315702  IMP</t>
  </si>
  <si>
    <t xml:space="preserve">   317010  Prop'ty repairs/Mtc</t>
  </si>
  <si>
    <t xml:space="preserve">   317012  Property package co</t>
  </si>
  <si>
    <t xml:space="preserve">   319000  Mtce – DSO - Corp</t>
  </si>
  <si>
    <t xml:space="preserve">   111100  Midday Super Bsc Pa</t>
  </si>
  <si>
    <t xml:space="preserve">   111101  Midday Super Nat In</t>
  </si>
  <si>
    <t xml:space="preserve">   111102  Midday Super Pensio</t>
  </si>
  <si>
    <t xml:space="preserve">   111105  Midday Super O/Time</t>
  </si>
  <si>
    <t xml:space="preserve">   111106  M-day Supervis Rel</t>
  </si>
  <si>
    <t xml:space="preserve">   111115  M-day Supervis Allo</t>
  </si>
  <si>
    <t>Printing and Stationery</t>
  </si>
  <si>
    <t xml:space="preserve">   143000  Printing/Stationery</t>
  </si>
  <si>
    <t xml:space="preserve">   143010  Admin P and S</t>
  </si>
  <si>
    <t xml:space="preserve">   121010  Oil</t>
  </si>
  <si>
    <t xml:space="preserve">   111700  SpNd Tch Ass't Bpay</t>
  </si>
  <si>
    <t xml:space="preserve">   111701  SpNd Tch Ass't N In</t>
  </si>
  <si>
    <t xml:space="preserve">   111702  SpNd Tch Ass't Pens</t>
  </si>
  <si>
    <t xml:space="preserve">   111705  SpNd Tch Ass't O/Ti</t>
  </si>
  <si>
    <t xml:space="preserve">   111706  SN T Assists Relief</t>
  </si>
  <si>
    <t xml:space="preserve">   111715  SpNd Tch Ass't Allo</t>
  </si>
  <si>
    <t>Solid Fuels</t>
  </si>
  <si>
    <t xml:space="preserve">   121000  Solid Fuels</t>
  </si>
  <si>
    <t xml:space="preserve">   112400  Sup Tch's Basic Pay</t>
  </si>
  <si>
    <t xml:space="preserve">   112401  Sup Tch's Nat Ins</t>
  </si>
  <si>
    <t xml:space="preserve">   112402  Sup Tch's Pension</t>
  </si>
  <si>
    <t xml:space="preserve">   112406  Sup Tch's Relief</t>
  </si>
  <si>
    <t xml:space="preserve">   112415  Sup Tch's Allows</t>
  </si>
  <si>
    <t xml:space="preserve">   116220  Teach Ag'y Sk Cvr</t>
  </si>
  <si>
    <t xml:space="preserve">   116240  Teach Ag'y Cvr - Ge</t>
  </si>
  <si>
    <t xml:space="preserve">   116270  Ag'y Pay - Sk Pool</t>
  </si>
  <si>
    <t xml:space="preserve">   111900  Tch Ass't Basic Pay</t>
  </si>
  <si>
    <t xml:space="preserve">   111901  Tch Ass't Nat Ins</t>
  </si>
  <si>
    <t xml:space="preserve">   111902  Tch Ass't Pension</t>
  </si>
  <si>
    <t xml:space="preserve">   111905  Tch Ass't Overtime</t>
  </si>
  <si>
    <t xml:space="preserve">   111906  Tch Ass't Relief</t>
  </si>
  <si>
    <t xml:space="preserve">   111915  Tch Ass't Allows</t>
  </si>
  <si>
    <t xml:space="preserve">   111800  Teachers Basic Pay</t>
  </si>
  <si>
    <t xml:space="preserve">   111801  Teachers Nat Ins</t>
  </si>
  <si>
    <t xml:space="preserve">   111802  Teachers Pension</t>
  </si>
  <si>
    <t xml:space="preserve">   111805  Teachers Overtime</t>
  </si>
  <si>
    <t xml:space="preserve">   111806  Teachers Relief</t>
  </si>
  <si>
    <t xml:space="preserve">   111815  Teachers Allowances</t>
  </si>
  <si>
    <t xml:space="preserve">   112000  Technician Basic Pa</t>
  </si>
  <si>
    <t xml:space="preserve">   112001  Technician Nat Ins</t>
  </si>
  <si>
    <t xml:space="preserve">   112002  Technician Pension</t>
  </si>
  <si>
    <t xml:space="preserve">   112005  Technician O/Time</t>
  </si>
  <si>
    <t xml:space="preserve">   112006  Technicians Relief</t>
  </si>
  <si>
    <t xml:space="preserve">   112015  Technicians Allow</t>
  </si>
  <si>
    <t xml:space="preserve">   118300  Training</t>
  </si>
  <si>
    <t xml:space="preserve">   313220  Training courses</t>
  </si>
  <si>
    <t xml:space="preserve">   313380 Advisory Course</t>
  </si>
  <si>
    <t xml:space="preserve">   315190 Generic L &amp; D</t>
  </si>
  <si>
    <t xml:space="preserve">   124000  Water Charges</t>
  </si>
  <si>
    <t>Admin1</t>
  </si>
  <si>
    <t>Admin2</t>
  </si>
  <si>
    <t>Admin3</t>
  </si>
  <si>
    <t>Admin4</t>
  </si>
  <si>
    <t>Admin5</t>
  </si>
  <si>
    <t>Admin6</t>
  </si>
  <si>
    <t>Admin7</t>
  </si>
  <si>
    <t>Admin8</t>
  </si>
  <si>
    <t>Admin9</t>
  </si>
  <si>
    <t>Admin10</t>
  </si>
  <si>
    <t>Ancillary Staff1</t>
  </si>
  <si>
    <t>Ancillary Staff2</t>
  </si>
  <si>
    <t>Ancillary Staff3</t>
  </si>
  <si>
    <t>Ancillary Staff4</t>
  </si>
  <si>
    <t>Ancillary Staff5</t>
  </si>
  <si>
    <t>Care Staff1</t>
  </si>
  <si>
    <t>Care Staff2</t>
  </si>
  <si>
    <t>Care Staff3</t>
  </si>
  <si>
    <t>Care Staff4</t>
  </si>
  <si>
    <t>Caretaker costs1</t>
  </si>
  <si>
    <t>Caretaker costs2</t>
  </si>
  <si>
    <t>Caretaker costs3</t>
  </si>
  <si>
    <t>Caretaker costs4</t>
  </si>
  <si>
    <t>Caretaker costs5</t>
  </si>
  <si>
    <t>Caretaker costs6</t>
  </si>
  <si>
    <t>Caretaker costs7</t>
  </si>
  <si>
    <t>Caretaker costs8</t>
  </si>
  <si>
    <t>Caretaker costs9</t>
  </si>
  <si>
    <t>Caretaker costs10</t>
  </si>
  <si>
    <t>Caretaker costs11</t>
  </si>
  <si>
    <t>Caretaker costs12</t>
  </si>
  <si>
    <t>Caretaker costs13</t>
  </si>
  <si>
    <t>Caretaker costs14</t>
  </si>
  <si>
    <t>Caretaker costs15</t>
  </si>
  <si>
    <t>Caretaker costs16</t>
  </si>
  <si>
    <t>Caretaker costs17</t>
  </si>
  <si>
    <t>Catering Staff 1</t>
  </si>
  <si>
    <t>Catering Staff 2</t>
  </si>
  <si>
    <t>Catering Staff 3</t>
  </si>
  <si>
    <t>Catering Staff 4</t>
  </si>
  <si>
    <t>Catering Staff 5</t>
  </si>
  <si>
    <t>Cleaning costs1</t>
  </si>
  <si>
    <t>Cleaning costs2</t>
  </si>
  <si>
    <t>Cleaning costs3</t>
  </si>
  <si>
    <t>Cleaning costs4</t>
  </si>
  <si>
    <t>Cleaning costs5</t>
  </si>
  <si>
    <t>Cleaning costs6</t>
  </si>
  <si>
    <t>Cleaning costs7</t>
  </si>
  <si>
    <t>Cleaning costs8</t>
  </si>
  <si>
    <t>Cleaning costs9</t>
  </si>
  <si>
    <t>Cleaning costs10</t>
  </si>
  <si>
    <t>Cleaning costs11</t>
  </si>
  <si>
    <t>Cleaning costs12</t>
  </si>
  <si>
    <t>Cover supervisors1</t>
  </si>
  <si>
    <t>Cover supervisors2</t>
  </si>
  <si>
    <t>Cover supervisors3</t>
  </si>
  <si>
    <t>Cover supervisors4</t>
  </si>
  <si>
    <t>Extended Services1</t>
  </si>
  <si>
    <t>Extended Services2</t>
  </si>
  <si>
    <t>Extended Services3</t>
  </si>
  <si>
    <t>Extended Services4</t>
  </si>
  <si>
    <t>Extended Services5</t>
  </si>
  <si>
    <t>Invigilators1</t>
  </si>
  <si>
    <t>Invigilators2</t>
  </si>
  <si>
    <t>Invigilators3</t>
  </si>
  <si>
    <t>Invigilators4</t>
  </si>
  <si>
    <t>Invigilators5</t>
  </si>
  <si>
    <t>Maintenance1</t>
  </si>
  <si>
    <t>Maintenance2</t>
  </si>
  <si>
    <t>Maintenance3</t>
  </si>
  <si>
    <t>Maintenance4</t>
  </si>
  <si>
    <t>Maintenance5</t>
  </si>
  <si>
    <t>Maintenance6</t>
  </si>
  <si>
    <t>Midday Supervisors1</t>
  </si>
  <si>
    <t>Midday Supervisors2</t>
  </si>
  <si>
    <t>Midday Supervisors3</t>
  </si>
  <si>
    <t>Midday Supervisors4</t>
  </si>
  <si>
    <t>Midday Supervisors5</t>
  </si>
  <si>
    <t>Printing &amp; Stationery1</t>
  </si>
  <si>
    <t>SEN TA1</t>
  </si>
  <si>
    <t>SEN TA2</t>
  </si>
  <si>
    <t>SEN TA3</t>
  </si>
  <si>
    <t>SEN TA4</t>
  </si>
  <si>
    <t>SEN TA5</t>
  </si>
  <si>
    <t>Supply Teachers inc Agency1</t>
  </si>
  <si>
    <t>Supply Teachers inc Agency2</t>
  </si>
  <si>
    <t>Supply Teachers inc Agency3</t>
  </si>
  <si>
    <t>Supply Teachers inc Agency4</t>
  </si>
  <si>
    <t>Supply Teachers inc Agency5</t>
  </si>
  <si>
    <t>Supply Teachers inc Agency6</t>
  </si>
  <si>
    <t>Supply Teachers inc Agency7</t>
  </si>
  <si>
    <t>TA1</t>
  </si>
  <si>
    <t>TA2</t>
  </si>
  <si>
    <t>TA3</t>
  </si>
  <si>
    <t>TA4</t>
  </si>
  <si>
    <t>TA5</t>
  </si>
  <si>
    <t>Teachers1</t>
  </si>
  <si>
    <t>Teachers2</t>
  </si>
  <si>
    <t>Teachers3</t>
  </si>
  <si>
    <t>Teachers4</t>
  </si>
  <si>
    <t>Teachers5</t>
  </si>
  <si>
    <t>Technicians1</t>
  </si>
  <si>
    <t>Technicians2</t>
  </si>
  <si>
    <t>Technicians3</t>
  </si>
  <si>
    <t>Technicians4</t>
  </si>
  <si>
    <t>Technicians5</t>
  </si>
  <si>
    <t>Training1</t>
  </si>
  <si>
    <t>Training2</t>
  </si>
  <si>
    <t>Training3</t>
  </si>
  <si>
    <t>Places</t>
  </si>
  <si>
    <t>per place</t>
  </si>
  <si>
    <t>Graphs</t>
  </si>
  <si>
    <t>Graphs %</t>
  </si>
  <si>
    <t>Utilities graph</t>
  </si>
  <si>
    <t>Teachers graph</t>
  </si>
  <si>
    <t>Support staff graphs</t>
  </si>
  <si>
    <t xml:space="preserve">   110910  General Sick</t>
  </si>
  <si>
    <t>Admin11</t>
  </si>
  <si>
    <t xml:space="preserve">   112510  Gen - Non SS SP</t>
  </si>
  <si>
    <t>Admin12</t>
  </si>
  <si>
    <t>Ancillary Staff6</t>
  </si>
  <si>
    <t xml:space="preserve">   110110  Ancillary SP</t>
  </si>
  <si>
    <t>Care Staff5</t>
  </si>
  <si>
    <t xml:space="preserve">   110210  Care Stf SP</t>
  </si>
  <si>
    <t>Caretaker costs18</t>
  </si>
  <si>
    <t xml:space="preserve">   110310  C/tkers DLO SP</t>
  </si>
  <si>
    <t>Caretaker costs19</t>
  </si>
  <si>
    <t xml:space="preserve">   110610  C/tkers Non-DLO SP</t>
  </si>
  <si>
    <t>Catering Staff 6</t>
  </si>
  <si>
    <t xml:space="preserve">   110410  Catering Stf SP</t>
  </si>
  <si>
    <t>Cleaning costs13</t>
  </si>
  <si>
    <t xml:space="preserve">   110510  Cleaners DLO SP</t>
  </si>
  <si>
    <t>Cleaning costs14</t>
  </si>
  <si>
    <t xml:space="preserve">   110810  Cleaners Non-DLO SP</t>
  </si>
  <si>
    <t>Cover supervisors5</t>
  </si>
  <si>
    <t xml:space="preserve">   111410  Cover Supr's SP</t>
  </si>
  <si>
    <t>Extended Services6</t>
  </si>
  <si>
    <t xml:space="preserve">   111510  Extended Act SP</t>
  </si>
  <si>
    <t>Invigilators6</t>
  </si>
  <si>
    <t xml:space="preserve">   111310  Invigilators SP</t>
  </si>
  <si>
    <t>Midday Supervisors6</t>
  </si>
  <si>
    <t xml:space="preserve">   111110  M-day Supervis SP</t>
  </si>
  <si>
    <t>SEN TA6</t>
  </si>
  <si>
    <t xml:space="preserve">   111715  SpNd Tch Ass't SP</t>
  </si>
  <si>
    <t xml:space="preserve">   112410  Sup Tch's SP</t>
  </si>
  <si>
    <t>TA6</t>
  </si>
  <si>
    <t xml:space="preserve">   111910  Tch Ass't SP</t>
  </si>
  <si>
    <t>Teachers6</t>
  </si>
  <si>
    <t xml:space="preserve">   111810  Teachers SP</t>
  </si>
  <si>
    <t>Technicians6</t>
  </si>
  <si>
    <t xml:space="preserve">   112010  Technicians SP</t>
  </si>
  <si>
    <t>Printing &amp; Stationery2</t>
  </si>
  <si>
    <t xml:space="preserve">   143040  Photocopiers</t>
  </si>
  <si>
    <t>DfE No</t>
  </si>
  <si>
    <t>School</t>
  </si>
  <si>
    <t>From:</t>
  </si>
  <si>
    <t>Day Places</t>
  </si>
  <si>
    <t>Academy</t>
  </si>
  <si>
    <t>Places tab</t>
  </si>
  <si>
    <t>Public</t>
  </si>
  <si>
    <t>Information on using the data:</t>
  </si>
  <si>
    <t>A list of SAP cost element codes which are included in the category can be found on the right.</t>
  </si>
  <si>
    <t>A table at the bottom of the page will list the values which populate the graph.</t>
  </si>
  <si>
    <t>A table at the bottom of the page will list the schools and values which populate the graph.</t>
  </si>
  <si>
    <t>•</t>
  </si>
  <si>
    <t xml:space="preserve">This graph shows expenditure on a chosen category as a percentage of total school expenditure for your school against </t>
  </si>
  <si>
    <t>special schools in Derbyshire.</t>
  </si>
  <si>
    <t>This page will produce graphs showing expenditure for special schools.</t>
  </si>
  <si>
    <t>Next, select a comparator, this will allow you to benchmark your school against special schools based on pupil numbers or floor area. To select this, click in cell G5 and select from the drop down list.</t>
  </si>
  <si>
    <t>Select the type of expenditure you would like to compare by clicking in cell G3, this will bring up a drop down arrow to the right of the box, click this to bring up a list of categories to select.</t>
  </si>
  <si>
    <t>Select the type of expenditure you would like to compare (eg. Teachers, Electricity) by clicking in cell G3, this will bring up a drop down arrow to the right of the box, click this to bring up a list of categories to select.</t>
  </si>
  <si>
    <t>This page benchmarks your school against other Derbyshire special schools.</t>
  </si>
  <si>
    <t>This graph is pre-populated with utility costs per pupil, this includes water, electricity, gas, oil and solid fuel costs.</t>
  </si>
  <si>
    <t>This graph is pre-populated with Teaching costs per pupil, including supply and agency teaching costs.</t>
  </si>
  <si>
    <t>This graph is pre-populated with support staff costs per pupil, this includes all staff types except teaching.</t>
  </si>
  <si>
    <t>If you have any queries, please contact:</t>
  </si>
  <si>
    <t>karen.sellors@derbyshire.gov.uk</t>
  </si>
  <si>
    <t>DO NOT OVERTYPE - THIS CALCULATES COST PER PUPIL</t>
  </si>
  <si>
    <t>DO NOT OVERTYPE - THIS CALCULATES COST PER SQ METRE</t>
  </si>
  <si>
    <t>PASTE IN FROM CFR INFO &gt; SPECIAL - DATA</t>
  </si>
  <si>
    <t>Grand Total</t>
  </si>
  <si>
    <t>Learning Resource Not ICT</t>
  </si>
  <si>
    <t>Learning Resource Not ICT1</t>
  </si>
  <si>
    <t xml:space="preserve">Please select the category you would like to compare:  </t>
  </si>
  <si>
    <t xml:space="preserve">Please select a comparator:  </t>
  </si>
  <si>
    <t>N:\LMS\Formbud\2023-24\Special\2. 2023-24 Special_budget.xlsx</t>
  </si>
  <si>
    <t>Options</t>
  </si>
  <si>
    <t>Cost elements included in:</t>
  </si>
  <si>
    <t>Paste in data from AU onwards</t>
  </si>
  <si>
    <t>August 2025</t>
  </si>
  <si>
    <t>Special Schools Benchmarking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</si>
</sst>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_ ;[Red]\-#,##0.00\ "/>
  </numFmts>
  <fonts count="14"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sz val="12"/>
      <color rgb="FF002060"/>
      <name val="Calibri"/>
      <family val="2"/>
    </font>
    <font>
      <b/>
      <sz val="14"/>
      <color theme="1"/>
      <name val="Calibri"/>
      <family val="2"/>
      <scheme val="minor"/>
    </font>
    <font>
      <b/>
      <sz val="12"/>
      <color theme="1"/>
      <name val="Calibri"/>
      <family val="2"/>
      <scheme val="minor"/>
    </font>
    <font>
      <b/>
      <sz val="13"/>
      <color theme="1"/>
      <name val="Calibri"/>
      <family val="2"/>
      <scheme val="minor"/>
    </font>
    <font>
      <b/>
      <sz val="20"/>
      <color theme="1"/>
      <name val="Calibri"/>
      <family val="2"/>
      <scheme val="minor"/>
    </font>
    <font>
      <b/>
      <u/>
      <sz val="11"/>
      <color theme="1"/>
      <name val="Calibri"/>
      <family val="2"/>
      <scheme val="minor"/>
    </font>
    <font>
      <i/>
      <sz val="11"/>
      <color rgb="FFFF0000"/>
      <name val="Calibri"/>
      <family val="2"/>
      <scheme val="minor"/>
    </font>
    <font>
      <b/>
      <sz val="11"/>
      <color rgb="FFFF0000"/>
      <name val="Calibri"/>
      <family val="2"/>
      <scheme val="minor"/>
    </font>
    <font>
      <b/>
      <sz val="11"/>
      <name val="Calibri"/>
      <family val="2"/>
      <scheme val="minor"/>
    </font>
    <font>
      <sz val="11"/>
      <name val="Calibri"/>
      <family val="2"/>
      <scheme val="minor"/>
    </font>
  </fonts>
  <fills count="9">
    <fill>
      <patternFill patternType="none"/>
    </fill>
    <fill>
      <patternFill patternType="gray125"/>
    </fill>
    <fill>
      <patternFill patternType="solid">
        <fgColor theme="4" tint="0.79998168889431442"/>
        <bgColor theme="4" tint="0.79998168889431442"/>
      </patternFill>
    </fill>
    <fill>
      <patternFill patternType="solid">
        <fgColor theme="8"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135">
    <xf numFmtId="0" fontId="0" fillId="0" borderId="0" xfId="0"/>
    <xf numFmtId="0" fontId="3" fillId="0" borderId="0" xfId="0" applyFont="1"/>
    <xf numFmtId="0" fontId="3" fillId="2" borderId="1" xfId="0" applyFont="1" applyFill="1" applyBorder="1" applyAlignment="1">
      <alignment horizont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3" fillId="2" borderId="1" xfId="0" applyFont="1" applyFill="1" applyBorder="1" applyAlignment="1">
      <alignment horizontal="center" wrapText="1"/>
    </xf>
    <xf numFmtId="0" fontId="3" fillId="3" borderId="0" xfId="0" applyFont="1" applyFill="1" applyProtection="1"/>
    <xf numFmtId="0" fontId="0" fillId="3" borderId="0" xfId="0" applyFill="1" applyProtection="1"/>
    <xf numFmtId="0" fontId="0" fillId="3" borderId="0" xfId="0" applyFill="1" applyAlignment="1" applyProtection="1">
      <alignment horizontal="right"/>
    </xf>
    <xf numFmtId="0" fontId="0" fillId="3" borderId="0" xfId="0" applyFill="1" applyAlignment="1" applyProtection="1">
      <alignment horizontal="center"/>
    </xf>
    <xf numFmtId="0" fontId="0" fillId="0" borderId="0" xfId="0" applyProtection="1"/>
    <xf numFmtId="3" fontId="0" fillId="3" borderId="0" xfId="0" applyNumberFormat="1" applyFill="1" applyBorder="1" applyAlignment="1" applyProtection="1">
      <alignment horizontal="center"/>
    </xf>
    <xf numFmtId="0" fontId="0" fillId="3" borderId="0" xfId="0" applyFill="1" applyBorder="1" applyProtection="1"/>
    <xf numFmtId="0" fontId="3" fillId="3" borderId="0" xfId="0" applyFont="1" applyFill="1" applyAlignment="1" applyProtection="1">
      <alignment horizontal="right"/>
    </xf>
    <xf numFmtId="0" fontId="0" fillId="0" borderId="0" xfId="0" applyFill="1" applyBorder="1" applyProtection="1"/>
    <xf numFmtId="3" fontId="0" fillId="0" borderId="7" xfId="0" applyNumberFormat="1" applyFill="1" applyBorder="1" applyAlignment="1" applyProtection="1">
      <alignment horizontal="center"/>
    </xf>
    <xf numFmtId="0" fontId="0" fillId="0" borderId="9" xfId="0" applyFill="1" applyBorder="1" applyProtection="1"/>
    <xf numFmtId="3" fontId="0" fillId="0" borderId="8" xfId="0" applyNumberFormat="1" applyFill="1" applyBorder="1" applyAlignment="1" applyProtection="1">
      <alignment horizontal="center"/>
    </xf>
    <xf numFmtId="0" fontId="0" fillId="0" borderId="0" xfId="0" applyFont="1" applyFill="1" applyBorder="1" applyProtection="1"/>
    <xf numFmtId="3" fontId="0" fillId="0" borderId="10" xfId="0" applyNumberFormat="1" applyFill="1" applyBorder="1" applyAlignment="1" applyProtection="1">
      <alignment horizontal="center"/>
    </xf>
    <xf numFmtId="0" fontId="3" fillId="0" borderId="12" xfId="0" applyFont="1" applyBorder="1" applyAlignment="1">
      <alignment wrapText="1"/>
    </xf>
    <xf numFmtId="0" fontId="3" fillId="0" borderId="13" xfId="0" applyFont="1" applyBorder="1" applyAlignment="1">
      <alignment wrapText="1"/>
    </xf>
    <xf numFmtId="0" fontId="0" fillId="0" borderId="14" xfId="0" applyBorder="1"/>
    <xf numFmtId="0" fontId="0" fillId="0" borderId="0" xfId="0" applyBorder="1"/>
    <xf numFmtId="43" fontId="1" fillId="0" borderId="0" xfId="1" applyNumberFormat="1" applyFont="1" applyBorder="1"/>
    <xf numFmtId="43" fontId="1" fillId="0" borderId="15" xfId="1" applyNumberFormat="1" applyFont="1" applyBorder="1"/>
    <xf numFmtId="0" fontId="0" fillId="0" borderId="16" xfId="0" applyBorder="1"/>
    <xf numFmtId="0" fontId="0" fillId="0" borderId="9" xfId="0" applyBorder="1"/>
    <xf numFmtId="43" fontId="1" fillId="0" borderId="9" xfId="1" applyNumberFormat="1" applyFont="1" applyBorder="1"/>
    <xf numFmtId="43" fontId="1" fillId="0" borderId="17" xfId="1" applyNumberFormat="1" applyFont="1" applyBorder="1"/>
    <xf numFmtId="9" fontId="1" fillId="0" borderId="7" xfId="3" applyFont="1" applyFill="1" applyBorder="1" applyAlignment="1" applyProtection="1">
      <alignment horizontal="center"/>
    </xf>
    <xf numFmtId="9" fontId="1" fillId="0" borderId="8" xfId="3" applyFont="1" applyFill="1" applyBorder="1" applyAlignment="1" applyProtection="1">
      <alignment horizontal="center"/>
    </xf>
    <xf numFmtId="43" fontId="1" fillId="0" borderId="11" xfId="1" applyNumberFormat="1" applyFont="1" applyBorder="1"/>
    <xf numFmtId="43" fontId="1" fillId="0" borderId="12" xfId="1" applyNumberFormat="1" applyFont="1" applyBorder="1"/>
    <xf numFmtId="43" fontId="1" fillId="0" borderId="13" xfId="1" applyNumberFormat="1" applyFont="1" applyBorder="1"/>
    <xf numFmtId="43" fontId="1" fillId="0" borderId="14" xfId="1" applyNumberFormat="1" applyFont="1" applyBorder="1"/>
    <xf numFmtId="43" fontId="1" fillId="0" borderId="16" xfId="1" applyNumberFormat="1" applyFont="1" applyBorder="1"/>
    <xf numFmtId="0" fontId="0" fillId="0" borderId="0" xfId="0" applyFont="1"/>
    <xf numFmtId="164" fontId="1" fillId="0" borderId="11" xfId="1" applyNumberFormat="1" applyFont="1" applyFill="1" applyBorder="1"/>
    <xf numFmtId="164" fontId="1" fillId="0" borderId="14" xfId="1" applyNumberFormat="1" applyFont="1" applyFill="1" applyBorder="1"/>
    <xf numFmtId="164" fontId="1" fillId="0" borderId="16" xfId="1" applyNumberFormat="1" applyFont="1" applyFill="1" applyBorder="1"/>
    <xf numFmtId="0" fontId="3" fillId="0" borderId="18" xfId="0" applyFont="1" applyBorder="1" applyAlignment="1">
      <alignment wrapText="1"/>
    </xf>
    <xf numFmtId="0" fontId="3" fillId="0" borderId="6" xfId="0" applyFont="1" applyBorder="1" applyAlignment="1">
      <alignment wrapText="1"/>
    </xf>
    <xf numFmtId="0" fontId="3" fillId="0" borderId="19" xfId="0" applyFont="1" applyBorder="1" applyAlignment="1">
      <alignment wrapText="1"/>
    </xf>
    <xf numFmtId="0" fontId="0" fillId="0" borderId="10" xfId="0" applyBorder="1"/>
    <xf numFmtId="0" fontId="0" fillId="0" borderId="7" xfId="0" applyBorder="1"/>
    <xf numFmtId="0" fontId="0" fillId="0" borderId="8" xfId="0" applyBorder="1"/>
    <xf numFmtId="0" fontId="0" fillId="0" borderId="0" xfId="0" applyAlignment="1">
      <alignment horizontal="right"/>
    </xf>
    <xf numFmtId="4" fontId="0" fillId="0" borderId="8" xfId="0" applyNumberFormat="1" applyFill="1" applyBorder="1" applyAlignment="1" applyProtection="1">
      <alignment horizontal="center"/>
    </xf>
    <xf numFmtId="1" fontId="4" fillId="0" borderId="5" xfId="0" applyNumberFormat="1" applyFont="1" applyBorder="1" applyAlignment="1">
      <alignment horizontal="center" vertical="center" wrapText="1"/>
    </xf>
    <xf numFmtId="0" fontId="4" fillId="5" borderId="3" xfId="0" applyFont="1" applyFill="1" applyBorder="1" applyAlignment="1">
      <alignment horizontal="center" vertical="center" wrapText="1"/>
    </xf>
    <xf numFmtId="0" fontId="0" fillId="0" borderId="2" xfId="0" applyBorder="1"/>
    <xf numFmtId="0" fontId="0" fillId="0" borderId="2" xfId="0" applyBorder="1" applyAlignment="1">
      <alignment wrapText="1"/>
    </xf>
    <xf numFmtId="0" fontId="2" fillId="0" borderId="0" xfId="2"/>
    <xf numFmtId="0" fontId="0" fillId="6" borderId="2" xfId="0" applyFill="1" applyBorder="1"/>
    <xf numFmtId="0" fontId="4" fillId="6" borderId="4" xfId="0" applyFont="1" applyFill="1" applyBorder="1" applyAlignment="1">
      <alignment vertical="center" wrapText="1"/>
    </xf>
    <xf numFmtId="0" fontId="4" fillId="6" borderId="5" xfId="0" applyFont="1" applyFill="1" applyBorder="1" applyAlignment="1">
      <alignment vertical="center" wrapText="1"/>
    </xf>
    <xf numFmtId="1" fontId="4" fillId="6" borderId="5" xfId="0" applyNumberFormat="1" applyFont="1" applyFill="1" applyBorder="1" applyAlignment="1">
      <alignment horizontal="center" vertical="center" wrapText="1"/>
    </xf>
    <xf numFmtId="0" fontId="10" fillId="0" borderId="0" xfId="0" applyFont="1"/>
    <xf numFmtId="0" fontId="11" fillId="7" borderId="18" xfId="0" applyFont="1" applyFill="1" applyBorder="1" applyAlignment="1">
      <alignment horizontal="centerContinuous"/>
    </xf>
    <xf numFmtId="0" fontId="0" fillId="7" borderId="6" xfId="0" applyFill="1" applyBorder="1" applyAlignment="1">
      <alignment horizontal="centerContinuous"/>
    </xf>
    <xf numFmtId="0" fontId="0" fillId="7" borderId="19" xfId="0" applyFill="1" applyBorder="1" applyAlignment="1">
      <alignment horizontal="centerContinuous"/>
    </xf>
    <xf numFmtId="0" fontId="11" fillId="7" borderId="6" xfId="0" applyFont="1" applyFill="1" applyBorder="1" applyAlignment="1">
      <alignment horizontal="centerContinuous"/>
    </xf>
    <xf numFmtId="0" fontId="3" fillId="8" borderId="18" xfId="0" applyFont="1" applyFill="1" applyBorder="1" applyAlignment="1">
      <alignment horizontal="centerContinuous"/>
    </xf>
    <xf numFmtId="0" fontId="3" fillId="8" borderId="6" xfId="0" applyFont="1" applyFill="1" applyBorder="1" applyAlignment="1">
      <alignment horizontal="centerContinuous"/>
    </xf>
    <xf numFmtId="0" fontId="3" fillId="8" borderId="19" xfId="0" applyFont="1" applyFill="1" applyBorder="1" applyAlignment="1">
      <alignment horizontal="centerContinuous"/>
    </xf>
    <xf numFmtId="165" fontId="12" fillId="0" borderId="1" xfId="0" applyNumberFormat="1" applyFont="1" applyBorder="1"/>
    <xf numFmtId="0" fontId="0" fillId="0" borderId="0" xfId="0" applyAlignment="1" applyProtection="1">
      <alignment horizontal="left"/>
    </xf>
    <xf numFmtId="4" fontId="0" fillId="0" borderId="0" xfId="0" applyNumberFormat="1" applyBorder="1" applyAlignment="1" applyProtection="1">
      <alignment horizontal="left"/>
    </xf>
    <xf numFmtId="4" fontId="0" fillId="0" borderId="15" xfId="0" applyNumberFormat="1" applyFill="1" applyBorder="1" applyAlignment="1" applyProtection="1">
      <alignment horizontal="center"/>
    </xf>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vertical="center"/>
    </xf>
    <xf numFmtId="0" fontId="3" fillId="0" borderId="10" xfId="0" applyFont="1" applyFill="1" applyBorder="1" applyAlignment="1" applyProtection="1">
      <alignment horizontal="center" vertical="center" wrapText="1"/>
    </xf>
    <xf numFmtId="0" fontId="0" fillId="0" borderId="7" xfId="0" applyFill="1" applyBorder="1" applyAlignment="1" applyProtection="1">
      <alignment horizontal="center"/>
    </xf>
    <xf numFmtId="0" fontId="0" fillId="0" borderId="7" xfId="0" applyFont="1" applyFill="1" applyBorder="1" applyAlignment="1" applyProtection="1">
      <alignment horizontal="center"/>
    </xf>
    <xf numFmtId="0" fontId="0" fillId="0" borderId="8" xfId="0" applyFill="1" applyBorder="1" applyAlignment="1" applyProtection="1">
      <alignment horizontal="center"/>
    </xf>
    <xf numFmtId="3" fontId="0" fillId="0" borderId="15" xfId="0" applyNumberFormat="1" applyFill="1" applyBorder="1" applyAlignment="1" applyProtection="1">
      <alignment horizontal="center"/>
    </xf>
    <xf numFmtId="0" fontId="3" fillId="0" borderId="18" xfId="0" applyFont="1" applyBorder="1"/>
    <xf numFmtId="0" fontId="3" fillId="0" borderId="19" xfId="0" applyFont="1" applyBorder="1"/>
    <xf numFmtId="165" fontId="13" fillId="0" borderId="11" xfId="0" applyNumberFormat="1" applyFont="1" applyBorder="1"/>
    <xf numFmtId="165" fontId="13" fillId="0" borderId="12" xfId="0" applyNumberFormat="1" applyFont="1" applyBorder="1"/>
    <xf numFmtId="165" fontId="13" fillId="0" borderId="14" xfId="0" applyNumberFormat="1" applyFont="1" applyBorder="1"/>
    <xf numFmtId="165" fontId="13" fillId="0" borderId="0" xfId="0" applyNumberFormat="1" applyFont="1" applyBorder="1"/>
    <xf numFmtId="165" fontId="13" fillId="0" borderId="16" xfId="0" applyNumberFormat="1" applyFont="1" applyBorder="1"/>
    <xf numFmtId="165" fontId="13" fillId="0" borderId="9" xfId="0" applyNumberFormat="1" applyFont="1" applyBorder="1"/>
    <xf numFmtId="165" fontId="13" fillId="0" borderId="10" xfId="0" applyNumberFormat="1" applyFont="1" applyBorder="1"/>
    <xf numFmtId="165" fontId="13" fillId="0" borderId="7" xfId="0" applyNumberFormat="1" applyFont="1" applyBorder="1"/>
    <xf numFmtId="165" fontId="13" fillId="0" borderId="8" xfId="0" applyNumberFormat="1" applyFont="1" applyBorder="1"/>
    <xf numFmtId="0" fontId="5" fillId="0" borderId="0" xfId="0" applyFont="1"/>
    <xf numFmtId="0" fontId="8" fillId="3" borderId="0" xfId="0" applyFont="1" applyFill="1" applyProtection="1"/>
    <xf numFmtId="0" fontId="0" fillId="0" borderId="0" xfId="0" applyFill="1" applyProtection="1"/>
    <xf numFmtId="49" fontId="0" fillId="0" borderId="0" xfId="0" applyNumberFormat="1" applyFill="1" applyProtection="1"/>
    <xf numFmtId="0" fontId="5" fillId="3" borderId="0" xfId="0" applyFont="1" applyFill="1" applyProtection="1"/>
    <xf numFmtId="0" fontId="9" fillId="3" borderId="0" xfId="0" applyFont="1" applyFill="1" applyProtection="1"/>
    <xf numFmtId="0" fontId="0" fillId="3" borderId="0" xfId="0" applyFill="1" applyAlignment="1" applyProtection="1">
      <alignment horizontal="left"/>
    </xf>
    <xf numFmtId="0" fontId="0" fillId="3" borderId="0" xfId="0" applyFill="1" applyAlignment="1" applyProtection="1">
      <alignment vertical="top"/>
    </xf>
    <xf numFmtId="0" fontId="0" fillId="0" borderId="0" xfId="0" applyFill="1" applyAlignment="1" applyProtection="1">
      <alignment horizontal="left"/>
    </xf>
    <xf numFmtId="0" fontId="0" fillId="3" borderId="0" xfId="0" applyFill="1" applyAlignment="1" applyProtection="1">
      <alignment horizontal="center" vertical="top"/>
    </xf>
    <xf numFmtId="0" fontId="0" fillId="3" borderId="0" xfId="0" applyFill="1" applyAlignment="1" applyProtection="1">
      <alignment wrapText="1"/>
    </xf>
    <xf numFmtId="0" fontId="0" fillId="0" borderId="0" xfId="0" applyFill="1" applyAlignment="1" applyProtection="1">
      <alignment wrapText="1"/>
    </xf>
    <xf numFmtId="0" fontId="0" fillId="0" borderId="0" xfId="0" applyFill="1" applyAlignment="1" applyProtection="1">
      <alignment horizontal="left" wrapText="1"/>
    </xf>
    <xf numFmtId="0" fontId="0" fillId="3" borderId="0" xfId="0" applyFill="1" applyAlignment="1" applyProtection="1">
      <alignment horizontal="left" wrapText="1"/>
    </xf>
    <xf numFmtId="0" fontId="2" fillId="3" borderId="0" xfId="2" applyFill="1" applyProtection="1"/>
    <xf numFmtId="0" fontId="0" fillId="0" borderId="0" xfId="0" applyAlignment="1" applyProtection="1">
      <alignment horizontal="center"/>
    </xf>
    <xf numFmtId="0" fontId="3" fillId="0" borderId="0" xfId="0" applyFont="1" applyProtection="1"/>
    <xf numFmtId="0" fontId="0" fillId="0" borderId="0" xfId="0" applyFont="1" applyBorder="1" applyAlignment="1" applyProtection="1"/>
    <xf numFmtId="0" fontId="0" fillId="0" borderId="10" xfId="0" applyFont="1" applyBorder="1" applyAlignment="1" applyProtection="1">
      <alignment wrapText="1"/>
    </xf>
    <xf numFmtId="0" fontId="0" fillId="0" borderId="10" xfId="0" applyBorder="1" applyAlignment="1" applyProtection="1">
      <alignment horizontal="right"/>
    </xf>
    <xf numFmtId="0" fontId="0" fillId="0" borderId="7" xfId="0" applyFont="1" applyBorder="1" applyAlignment="1" applyProtection="1">
      <alignment wrapText="1"/>
    </xf>
    <xf numFmtId="0" fontId="0" fillId="0" borderId="7" xfId="0" applyBorder="1" applyAlignment="1" applyProtection="1">
      <alignment horizontal="right"/>
    </xf>
    <xf numFmtId="0" fontId="0" fillId="0" borderId="0" xfId="0" applyFont="1" applyFill="1" applyBorder="1" applyAlignment="1" applyProtection="1"/>
    <xf numFmtId="0" fontId="0" fillId="0" borderId="7" xfId="0" applyFont="1" applyFill="1" applyBorder="1" applyAlignment="1" applyProtection="1">
      <alignment wrapText="1"/>
    </xf>
    <xf numFmtId="0" fontId="0" fillId="0" borderId="0" xfId="0" applyAlignment="1" applyProtection="1">
      <alignment wrapText="1"/>
    </xf>
    <xf numFmtId="0" fontId="0" fillId="0" borderId="0" xfId="0" applyAlignment="1" applyProtection="1">
      <alignment horizontal="left" wrapText="1"/>
    </xf>
    <xf numFmtId="0" fontId="0" fillId="0" borderId="8" xfId="0" applyFont="1" applyFill="1" applyBorder="1" applyAlignment="1" applyProtection="1">
      <alignment wrapText="1"/>
    </xf>
    <xf numFmtId="0" fontId="0" fillId="0" borderId="8" xfId="0" applyBorder="1" applyAlignment="1" applyProtection="1">
      <alignment horizontal="right"/>
    </xf>
    <xf numFmtId="0" fontId="5" fillId="3" borderId="0" xfId="0" applyFont="1" applyFill="1" applyAlignment="1" applyProtection="1">
      <alignment horizontal="left"/>
    </xf>
    <xf numFmtId="0" fontId="5" fillId="0" borderId="0" xfId="0" applyFont="1" applyAlignment="1" applyProtection="1">
      <alignment horizontal="left"/>
    </xf>
    <xf numFmtId="0" fontId="7" fillId="0" borderId="0" xfId="0" applyFont="1" applyAlignment="1" applyProtection="1"/>
    <xf numFmtId="0" fontId="6" fillId="3" borderId="0" xfId="0" applyFont="1" applyFill="1" applyAlignment="1" applyProtection="1">
      <alignment horizontal="center"/>
    </xf>
    <xf numFmtId="0" fontId="6" fillId="0" borderId="0" xfId="0" applyFont="1" applyAlignment="1" applyProtection="1">
      <alignment horizontal="left"/>
    </xf>
    <xf numFmtId="0" fontId="6" fillId="0" borderId="0" xfId="0" applyFont="1" applyAlignment="1" applyProtection="1">
      <alignment horizontal="center"/>
    </xf>
    <xf numFmtId="0" fontId="0" fillId="0" borderId="10" xfId="0" applyFont="1" applyBorder="1" applyAlignment="1" applyProtection="1"/>
    <xf numFmtId="0" fontId="0" fillId="0" borderId="10" xfId="0" applyBorder="1" applyProtection="1"/>
    <xf numFmtId="3" fontId="0" fillId="0" borderId="0" xfId="0" applyNumberFormat="1" applyProtection="1"/>
    <xf numFmtId="0" fontId="0" fillId="0" borderId="7" xfId="0" applyFont="1" applyBorder="1" applyAlignment="1" applyProtection="1"/>
    <xf numFmtId="0" fontId="0" fillId="0" borderId="7" xfId="0" applyBorder="1" applyProtection="1"/>
    <xf numFmtId="0" fontId="0" fillId="0" borderId="8" xfId="0" applyFont="1" applyBorder="1" applyAlignment="1" applyProtection="1"/>
    <xf numFmtId="0" fontId="0" fillId="0" borderId="8" xfId="0" applyBorder="1" applyProtection="1"/>
    <xf numFmtId="0" fontId="0" fillId="4" borderId="0" xfId="0" applyFill="1" applyProtection="1"/>
    <xf numFmtId="0" fontId="0" fillId="0" borderId="1" xfId="0" applyFill="1" applyBorder="1" applyProtection="1">
      <protection locked="0"/>
    </xf>
    <xf numFmtId="0" fontId="0" fillId="3" borderId="0" xfId="0" applyFill="1" applyAlignment="1" applyProtection="1">
      <alignment horizontal="left" vertical="top" wrapText="1"/>
    </xf>
    <xf numFmtId="0" fontId="3" fillId="3" borderId="0" xfId="0" applyFont="1" applyFill="1" applyAlignment="1" applyProtection="1">
      <alignment horizontal="center"/>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3178136702"/>
          <c:y val="6.8453804385562922E-2"/>
          <c:w val="0.76351862453426933"/>
          <c:h val="0.61627032732019604"/>
        </c:manualLayout>
      </c:layout>
      <c:barChart>
        <c:barDir val="col"/>
        <c:grouping val="clustered"/>
        <c:varyColors val="0"/>
        <c:ser>
          <c:idx val="4"/>
          <c:order val="0"/>
          <c:tx>
            <c:strRef>
              <c:f>'Graphs '!$H$49</c:f>
              <c:strCache>
                <c:ptCount val="1"/>
                <c:pt idx="0">
                  <c:v>Admin cost per place</c:v>
                </c:pt>
              </c:strCache>
            </c:strRef>
          </c:tx>
          <c:spPr>
            <a:solidFill>
              <a:schemeClr val="accent4">
                <a:lumMod val="60000"/>
                <a:lumOff val="40000"/>
              </a:schemeClr>
            </a:solidFill>
          </c:spPr>
          <c:invertIfNegative val="0"/>
          <c:cat>
            <c:multiLvlStrRef>
              <c:f>'Graphs '!$E$50:$F$53</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'Graphs '!$H$50:$H$53</c:f>
              <c:numCache>
                <c:formatCode>#,##0.00</c:formatCode>
                <c:ptCount val="4"/>
                <c:pt idx="0">
                  <c:v>1947.4567441860454</c:v>
                </c:pt>
                <c:pt idx="1">
                  <c:v>1782.3916946564887</c:v>
                </c:pt>
                <c:pt idx="2">
                  <c:v>1578.1905882352935</c:v>
                </c:pt>
                <c:pt idx="3">
                  <c:v>1524.8145928338772</c:v>
                </c:pt>
              </c:numCache>
            </c:numRef>
          </c:val>
          <c:extLst>
            <c:ext xmlns:c16="http://schemas.microsoft.com/office/drawing/2014/chart" uri="{C3380CC4-5D6E-409C-BE32-E72D297353CC}">
              <c16:uniqueId val="{00000000-7640-4D06-ABA4-A3B0E63792C3}"/>
            </c:ext>
          </c:extLst>
        </c:ser>
        <c:dLbls>
          <c:showLegendKey val="0"/>
          <c:showVal val="0"/>
          <c:showCatName val="0"/>
          <c:showSerName val="0"/>
          <c:showPercent val="0"/>
          <c:showBubbleSize val="0"/>
        </c:dLbls>
        <c:gapWidth val="150"/>
        <c:overlap val="23"/>
        <c:axId val="605203392"/>
        <c:axId val="1"/>
      </c:barChart>
      <c:catAx>
        <c:axId val="60520339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618739344113571"/>
              <c:y val="0.90007457401158186"/>
            </c:manualLayout>
          </c:layout>
          <c:overlay val="0"/>
        </c:title>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en-GB"/>
                  <a:t>Cost (£)</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5203392"/>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23178136702"/>
          <c:y val="6.8453804385562922E-2"/>
          <c:w val="0.76351862453426933"/>
          <c:h val="0.61627032732019604"/>
        </c:manualLayout>
      </c:layout>
      <c:barChart>
        <c:barDir val="col"/>
        <c:grouping val="clustered"/>
        <c:varyColors val="0"/>
        <c:ser>
          <c:idx val="4"/>
          <c:order val="0"/>
          <c:tx>
            <c:strRef>
              <c:f>'Graphs %'!$H$46</c:f>
              <c:strCache>
                <c:ptCount val="1"/>
                <c:pt idx="0">
                  <c:v>%</c:v>
                </c:pt>
              </c:strCache>
            </c:strRef>
          </c:tx>
          <c:spPr>
            <a:solidFill>
              <a:schemeClr val="accent4">
                <a:lumMod val="60000"/>
                <a:lumOff val="40000"/>
              </a:schemeClr>
            </a:solidFill>
          </c:spPr>
          <c:invertIfNegative val="0"/>
          <c:cat>
            <c:multiLvlStrRef>
              <c:f>'Graphs %'!$D$47:$E$50</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'Graphs %'!$H$47:$H$50</c:f>
              <c:numCache>
                <c:formatCode>0%</c:formatCode>
                <c:ptCount val="4"/>
                <c:pt idx="0">
                  <c:v>1.3868411116618032E-2</c:v>
                </c:pt>
                <c:pt idx="1">
                  <c:v>8.6469117701661966E-3</c:v>
                </c:pt>
                <c:pt idx="2">
                  <c:v>7.4339089244930242E-3</c:v>
                </c:pt>
                <c:pt idx="3">
                  <c:v>2.3754141290901138E-3</c:v>
                </c:pt>
              </c:numCache>
            </c:numRef>
          </c:val>
          <c:extLst>
            <c:ext xmlns:c16="http://schemas.microsoft.com/office/drawing/2014/chart" uri="{C3380CC4-5D6E-409C-BE32-E72D297353CC}">
              <c16:uniqueId val="{00000000-8FFE-4D00-92BA-D452F7326717}"/>
            </c:ext>
          </c:extLst>
        </c:ser>
        <c:dLbls>
          <c:showLegendKey val="0"/>
          <c:showVal val="0"/>
          <c:showCatName val="0"/>
          <c:showSerName val="0"/>
          <c:showPercent val="0"/>
          <c:showBubbleSize val="0"/>
        </c:dLbls>
        <c:gapWidth val="150"/>
        <c:overlap val="23"/>
        <c:axId val="731720336"/>
        <c:axId val="1"/>
      </c:barChart>
      <c:catAx>
        <c:axId val="731720336"/>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layout>
            <c:manualLayout>
              <c:xMode val="edge"/>
              <c:yMode val="edge"/>
              <c:x val="0.4618739344113571"/>
              <c:y val="0.90007457401158186"/>
            </c:manualLayout>
          </c:layout>
          <c:overlay val="0"/>
        </c:title>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1" i="0" u="none" strike="noStrike" baseline="0">
                    <a:solidFill>
                      <a:srgbClr val="000000"/>
                    </a:solidFill>
                    <a:latin typeface="Calibri"/>
                    <a:ea typeface="Calibri"/>
                    <a:cs typeface="Calibri"/>
                  </a:defRPr>
                </a:pPr>
                <a:r>
                  <a:rPr lang="en-GB"/>
                  <a:t>% of total expenditure </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31720336"/>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Utility cost per place (£)</a:t>
            </a:r>
          </a:p>
        </c:rich>
      </c:tx>
      <c:overlay val="0"/>
    </c:title>
    <c:autoTitleDeleted val="0"/>
    <c:plotArea>
      <c:layout/>
      <c:barChart>
        <c:barDir val="col"/>
        <c:grouping val="stacked"/>
        <c:varyColors val="0"/>
        <c:ser>
          <c:idx val="0"/>
          <c:order val="0"/>
          <c:tx>
            <c:strRef>
              <c:f>Data!$J$5</c:f>
              <c:strCache>
                <c:ptCount val="1"/>
                <c:pt idx="0">
                  <c:v>Electricity</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Data!$J$6:$J$9</c:f>
              <c:numCache>
                <c:formatCode>_(* #,##0.00_);_(* \(#,##0.00\);_(* "-"??_);_(@_)</c:formatCode>
                <c:ptCount val="4"/>
                <c:pt idx="0">
                  <c:v>433.57302325581395</c:v>
                </c:pt>
                <c:pt idx="1">
                  <c:v>513.43254961832065</c:v>
                </c:pt>
                <c:pt idx="2">
                  <c:v>201.21439859525898</c:v>
                </c:pt>
                <c:pt idx="3">
                  <c:v>873.62392182410417</c:v>
                </c:pt>
              </c:numCache>
            </c:numRef>
          </c:val>
          <c:extLst>
            <c:ext xmlns:c16="http://schemas.microsoft.com/office/drawing/2014/chart" uri="{C3380CC4-5D6E-409C-BE32-E72D297353CC}">
              <c16:uniqueId val="{00000000-632D-4DF5-9BC1-EDD39A63BDA5}"/>
            </c:ext>
          </c:extLst>
        </c:ser>
        <c:ser>
          <c:idx val="1"/>
          <c:order val="1"/>
          <c:tx>
            <c:strRef>
              <c:f>Data!$K$5</c:f>
              <c:strCache>
                <c:ptCount val="1"/>
                <c:pt idx="0">
                  <c:v>Gas</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Data!$K$6:$K$9</c:f>
              <c:numCache>
                <c:formatCode>_(* #,##0.00_);_(* \(#,##0.00\);_(* "-"??_);_(@_)</c:formatCode>
                <c:ptCount val="4"/>
                <c:pt idx="0">
                  <c:v>534.22627906976743</c:v>
                </c:pt>
                <c:pt idx="1">
                  <c:v>35.801404580152671</c:v>
                </c:pt>
                <c:pt idx="2">
                  <c:v>231.7535030728709</c:v>
                </c:pt>
                <c:pt idx="3">
                  <c:v>352.31530944625416</c:v>
                </c:pt>
              </c:numCache>
            </c:numRef>
          </c:val>
          <c:extLst>
            <c:ext xmlns:c16="http://schemas.microsoft.com/office/drawing/2014/chart" uri="{C3380CC4-5D6E-409C-BE32-E72D297353CC}">
              <c16:uniqueId val="{00000001-632D-4DF5-9BC1-EDD39A63BDA5}"/>
            </c:ext>
          </c:extLst>
        </c:ser>
        <c:ser>
          <c:idx val="2"/>
          <c:order val="2"/>
          <c:tx>
            <c:strRef>
              <c:f>Data!$W$5</c:f>
              <c:strCache>
                <c:ptCount val="1"/>
                <c:pt idx="0">
                  <c:v>Water Charges</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Data!$W$6:$W$9</c:f>
              <c:numCache>
                <c:formatCode>_(* #,##0.00_);_(* \(#,##0.00\);_(* "-"??_);_(@_)</c:formatCode>
                <c:ptCount val="4"/>
                <c:pt idx="0">
                  <c:v>52.111162790697669</c:v>
                </c:pt>
                <c:pt idx="1">
                  <c:v>28.933801526717552</c:v>
                </c:pt>
                <c:pt idx="2">
                  <c:v>26.327093942054432</c:v>
                </c:pt>
                <c:pt idx="3">
                  <c:v>26.936364820846908</c:v>
                </c:pt>
              </c:numCache>
            </c:numRef>
          </c:val>
          <c:extLst>
            <c:ext xmlns:c16="http://schemas.microsoft.com/office/drawing/2014/chart" uri="{C3380CC4-5D6E-409C-BE32-E72D297353CC}">
              <c16:uniqueId val="{00000002-632D-4DF5-9BC1-EDD39A63BDA5}"/>
            </c:ext>
          </c:extLst>
        </c:ser>
        <c:ser>
          <c:idx val="3"/>
          <c:order val="3"/>
          <c:tx>
            <c:strRef>
              <c:f>Data!$L$5</c:f>
              <c:strCache>
                <c:ptCount val="1"/>
                <c:pt idx="0">
                  <c:v>Oil</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Data!$L$6:$L$9</c:f>
              <c:numCache>
                <c:formatCode>_(* #,##0.00_);_(* \(#,##0.00\);_(* "-"??_);_(@_)</c:formatCode>
                <c:ptCount val="4"/>
                <c:pt idx="0">
                  <c:v>0</c:v>
                </c:pt>
                <c:pt idx="1">
                  <c:v>0</c:v>
                </c:pt>
                <c:pt idx="2">
                  <c:v>0</c:v>
                </c:pt>
                <c:pt idx="3">
                  <c:v>0</c:v>
                </c:pt>
              </c:numCache>
            </c:numRef>
          </c:val>
          <c:extLst>
            <c:ext xmlns:c16="http://schemas.microsoft.com/office/drawing/2014/chart" uri="{C3380CC4-5D6E-409C-BE32-E72D297353CC}">
              <c16:uniqueId val="{00000003-632D-4DF5-9BC1-EDD39A63BDA5}"/>
            </c:ext>
          </c:extLst>
        </c:ser>
        <c:dLbls>
          <c:showLegendKey val="0"/>
          <c:showVal val="0"/>
          <c:showCatName val="0"/>
          <c:showSerName val="0"/>
          <c:showPercent val="0"/>
          <c:showBubbleSize val="0"/>
        </c:dLbls>
        <c:gapWidth val="150"/>
        <c:overlap val="100"/>
        <c:axId val="234543376"/>
        <c:axId val="1"/>
      </c:barChart>
      <c:catAx>
        <c:axId val="234543376"/>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Cost per place (£)</a:t>
                </a:r>
              </a:p>
            </c:rich>
          </c:tx>
          <c:overlay val="0"/>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4543376"/>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Teacher cost per place (£)</a:t>
            </a:r>
          </a:p>
        </c:rich>
      </c:tx>
      <c:overlay val="0"/>
    </c:title>
    <c:autoTitleDeleted val="0"/>
    <c:plotArea>
      <c:layout/>
      <c:barChart>
        <c:barDir val="col"/>
        <c:grouping val="stacked"/>
        <c:varyColors val="0"/>
        <c:ser>
          <c:idx val="0"/>
          <c:order val="0"/>
          <c:tx>
            <c:strRef>
              <c:f>Data!$T$5</c:f>
              <c:strCache>
                <c:ptCount val="1"/>
                <c:pt idx="0">
                  <c:v>Teachers</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Data!$T$6:$T$9</c:f>
              <c:numCache>
                <c:formatCode>_(* #,##0.00_);_(* \(#,##0.00\);_(* "-"??_);_(@_)</c:formatCode>
                <c:ptCount val="4"/>
                <c:pt idx="0">
                  <c:v>24186.763255813956</c:v>
                </c:pt>
                <c:pt idx="1">
                  <c:v>12994.388213740465</c:v>
                </c:pt>
                <c:pt idx="2">
                  <c:v>14208.739174714656</c:v>
                </c:pt>
                <c:pt idx="3">
                  <c:v>9892.6202736156338</c:v>
                </c:pt>
              </c:numCache>
            </c:numRef>
          </c:val>
          <c:extLst>
            <c:ext xmlns:c16="http://schemas.microsoft.com/office/drawing/2014/chart" uri="{C3380CC4-5D6E-409C-BE32-E72D297353CC}">
              <c16:uniqueId val="{00000000-F27B-42BE-975E-739614FEAE2F}"/>
            </c:ext>
          </c:extLst>
        </c:ser>
        <c:ser>
          <c:idx val="1"/>
          <c:order val="1"/>
          <c:tx>
            <c:strRef>
              <c:f>Data!$R$5</c:f>
              <c:strCache>
                <c:ptCount val="1"/>
                <c:pt idx="0">
                  <c:v>Supply Teachers inc Agency</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Data!$R$6:$R$9</c:f>
              <c:numCache>
                <c:formatCode>_(* #,##0.00_);_(* \(#,##0.00\);_(* "-"??_);_(@_)</c:formatCode>
                <c:ptCount val="4"/>
                <c:pt idx="0">
                  <c:v>319.42069767441853</c:v>
                </c:pt>
                <c:pt idx="1">
                  <c:v>0</c:v>
                </c:pt>
                <c:pt idx="2">
                  <c:v>954.46187884108826</c:v>
                </c:pt>
                <c:pt idx="3">
                  <c:v>4.0877394136807821</c:v>
                </c:pt>
              </c:numCache>
            </c:numRef>
          </c:val>
          <c:extLst>
            <c:ext xmlns:c16="http://schemas.microsoft.com/office/drawing/2014/chart" uri="{C3380CC4-5D6E-409C-BE32-E72D297353CC}">
              <c16:uniqueId val="{00000001-F27B-42BE-975E-739614FEAE2F}"/>
            </c:ext>
          </c:extLst>
        </c:ser>
        <c:dLbls>
          <c:showLegendKey val="0"/>
          <c:showVal val="0"/>
          <c:showCatName val="0"/>
          <c:showSerName val="0"/>
          <c:showPercent val="0"/>
          <c:showBubbleSize val="0"/>
        </c:dLbls>
        <c:gapWidth val="150"/>
        <c:overlap val="100"/>
        <c:axId val="234550264"/>
        <c:axId val="1"/>
      </c:barChart>
      <c:catAx>
        <c:axId val="234550264"/>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Teacher cost per place (£)</a:t>
                </a:r>
              </a:p>
            </c:rich>
          </c:tx>
          <c:overlay val="0"/>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4550264"/>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layout>
        <c:manualLayout>
          <c:xMode val="edge"/>
          <c:yMode val="edge"/>
          <c:x val="0.88839276403580869"/>
          <c:y val="0.49753308836395449"/>
          <c:w val="0.10487322923018461"/>
          <c:h val="0.15955597550306208"/>
        </c:manualLayout>
      </c:layout>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GB"/>
              <a:t>Support staff costs per place (£)</a:t>
            </a:r>
          </a:p>
        </c:rich>
      </c:tx>
      <c:overlay val="0"/>
    </c:title>
    <c:autoTitleDeleted val="0"/>
    <c:plotArea>
      <c:layout/>
      <c:barChart>
        <c:barDir val="col"/>
        <c:grouping val="stacked"/>
        <c:varyColors val="0"/>
        <c:ser>
          <c:idx val="1"/>
          <c:order val="0"/>
          <c:tx>
            <c:strRef>
              <c:f>Data!$D$5</c:f>
              <c:strCache>
                <c:ptCount val="1"/>
                <c:pt idx="0">
                  <c:v>Admin</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Data!$D$6:$D$9</c:f>
              <c:numCache>
                <c:formatCode>_(* #,##0.00_);_(* \(#,##0.00\);_(* "-"??_);_(@_)</c:formatCode>
                <c:ptCount val="4"/>
                <c:pt idx="0">
                  <c:v>1947.4567441860454</c:v>
                </c:pt>
                <c:pt idx="1">
                  <c:v>1782.3916946564887</c:v>
                </c:pt>
                <c:pt idx="2">
                  <c:v>1578.1905882352935</c:v>
                </c:pt>
                <c:pt idx="3">
                  <c:v>1524.8145928338772</c:v>
                </c:pt>
              </c:numCache>
            </c:numRef>
          </c:val>
          <c:extLst>
            <c:ext xmlns:c16="http://schemas.microsoft.com/office/drawing/2014/chart" uri="{C3380CC4-5D6E-409C-BE32-E72D297353CC}">
              <c16:uniqueId val="{00000000-6D9D-4157-83E9-38FB11D6BF92}"/>
            </c:ext>
          </c:extLst>
        </c:ser>
        <c:ser>
          <c:idx val="2"/>
          <c:order val="1"/>
          <c:tx>
            <c:strRef>
              <c:f>Data!$E$5</c:f>
              <c:strCache>
                <c:ptCount val="1"/>
                <c:pt idx="0">
                  <c:v>Ancillary Staff</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Data!$E$6:$E$9</c:f>
              <c:numCache>
                <c:formatCode>_(* #,##0.00_);_(* \(#,##0.00\);_(* "-"??_);_(@_)</c:formatCode>
                <c:ptCount val="4"/>
                <c:pt idx="0">
                  <c:v>0</c:v>
                </c:pt>
                <c:pt idx="1">
                  <c:v>2562.2757251908397</c:v>
                </c:pt>
                <c:pt idx="2">
                  <c:v>751.97520632133455</c:v>
                </c:pt>
                <c:pt idx="3">
                  <c:v>2369.8950097719867</c:v>
                </c:pt>
              </c:numCache>
            </c:numRef>
          </c:val>
          <c:extLst>
            <c:ext xmlns:c16="http://schemas.microsoft.com/office/drawing/2014/chart" uri="{C3380CC4-5D6E-409C-BE32-E72D297353CC}">
              <c16:uniqueId val="{00000001-6D9D-4157-83E9-38FB11D6BF92}"/>
            </c:ext>
          </c:extLst>
        </c:ser>
        <c:ser>
          <c:idx val="3"/>
          <c:order val="2"/>
          <c:tx>
            <c:strRef>
              <c:f>Data!$F$5</c:f>
              <c:strCache>
                <c:ptCount val="1"/>
                <c:pt idx="0">
                  <c:v>Care Staff</c:v>
                </c:pt>
              </c:strCache>
            </c:strRef>
          </c:tx>
          <c:invertIfNegative val="0"/>
          <c:cat>
            <c:multiLvlStrRef>
              <c:f>Data!$A$6:$B$9</c:f>
              <c:multiLvlStrCache>
                <c:ptCount val="4"/>
                <c:lvl>
                  <c:pt idx="0">
                    <c:v>Holly House School</c:v>
                  </c:pt>
                  <c:pt idx="1">
                    <c:v>Brackenfield School</c:v>
                  </c:pt>
                  <c:pt idx="2">
                    <c:v>Swanwick School</c:v>
                  </c:pt>
                  <c:pt idx="3">
                    <c:v>Alfreton Park Sch</c:v>
                  </c:pt>
                </c:lvl>
                <c:lvl>
                  <c:pt idx="0">
                    <c:v>CIX7000</c:v>
                  </c:pt>
                  <c:pt idx="1">
                    <c:v>CIX7005</c:v>
                  </c:pt>
                  <c:pt idx="2">
                    <c:v>CIX7009</c:v>
                  </c:pt>
                  <c:pt idx="3">
                    <c:v>CIX7018</c:v>
                  </c:pt>
                </c:lvl>
              </c:multiLvlStrCache>
            </c:multiLvlStrRef>
          </c:cat>
          <c:val>
            <c:numRef>
              <c:f>Data!$F$6:$F$9</c:f>
              <c:numCache>
                <c:formatCode>_(* #,##0.00_);_(* \(#,##0.00\);_(* "-"??_);_(@_)</c:formatCode>
                <c:ptCount val="4"/>
                <c:pt idx="0">
                  <c:v>5340.6988372093019</c:v>
                </c:pt>
                <c:pt idx="1">
                  <c:v>0</c:v>
                </c:pt>
                <c:pt idx="2">
                  <c:v>0</c:v>
                </c:pt>
                <c:pt idx="3">
                  <c:v>1.4536026058631923</c:v>
                </c:pt>
              </c:numCache>
            </c:numRef>
          </c:val>
          <c:extLst>
            <c:ext xmlns:c16="http://schemas.microsoft.com/office/drawing/2014/chart" uri="{C3380CC4-5D6E-409C-BE32-E72D297353CC}">
              <c16:uniqueId val="{00000002-6D9D-4157-83E9-38FB11D6BF92}"/>
            </c:ext>
          </c:extLst>
        </c:ser>
        <c:ser>
          <c:idx val="4"/>
          <c:order val="3"/>
          <c:tx>
            <c:strRef>
              <c:f>Data!$G$5</c:f>
              <c:strCache>
                <c:ptCount val="1"/>
                <c:pt idx="0">
                  <c:v>Caretaker costs</c:v>
                </c:pt>
              </c:strCache>
            </c:strRef>
          </c:tx>
          <c:invertIfNegative val="0"/>
          <c:val>
            <c:numRef>
              <c:f>Data!$G$6:$G$9</c:f>
              <c:numCache>
                <c:formatCode>_(* #,##0.00_);_(* \(#,##0.00\);_(* "-"??_);_(@_)</c:formatCode>
                <c:ptCount val="4"/>
                <c:pt idx="0">
                  <c:v>1333.5820930232549</c:v>
                </c:pt>
                <c:pt idx="1">
                  <c:v>365.03529770992384</c:v>
                </c:pt>
                <c:pt idx="2">
                  <c:v>0</c:v>
                </c:pt>
                <c:pt idx="3">
                  <c:v>797.5310228013027</c:v>
                </c:pt>
              </c:numCache>
            </c:numRef>
          </c:val>
          <c:extLst>
            <c:ext xmlns:c16="http://schemas.microsoft.com/office/drawing/2014/chart" uri="{C3380CC4-5D6E-409C-BE32-E72D297353CC}">
              <c16:uniqueId val="{00000003-6D9D-4157-83E9-38FB11D6BF92}"/>
            </c:ext>
          </c:extLst>
        </c:ser>
        <c:ser>
          <c:idx val="5"/>
          <c:order val="4"/>
          <c:tx>
            <c:strRef>
              <c:f>Data!$H$5</c:f>
              <c:strCache>
                <c:ptCount val="1"/>
                <c:pt idx="0">
                  <c:v>Catering Staff </c:v>
                </c:pt>
              </c:strCache>
            </c:strRef>
          </c:tx>
          <c:invertIfNegative val="0"/>
          <c:val>
            <c:numRef>
              <c:f>Data!$H$6:$H$9</c:f>
              <c:numCache>
                <c:formatCode>_(* #,##0.00_);_(* \(#,##0.00\);_(* "-"??_);_(@_)</c:formatCode>
                <c:ptCount val="4"/>
                <c:pt idx="0">
                  <c:v>10.245348837209304</c:v>
                </c:pt>
                <c:pt idx="1">
                  <c:v>0</c:v>
                </c:pt>
                <c:pt idx="2">
                  <c:v>0</c:v>
                </c:pt>
                <c:pt idx="3">
                  <c:v>0</c:v>
                </c:pt>
              </c:numCache>
            </c:numRef>
          </c:val>
          <c:extLst>
            <c:ext xmlns:c16="http://schemas.microsoft.com/office/drawing/2014/chart" uri="{C3380CC4-5D6E-409C-BE32-E72D297353CC}">
              <c16:uniqueId val="{00000004-6D9D-4157-83E9-38FB11D6BF92}"/>
            </c:ext>
          </c:extLst>
        </c:ser>
        <c:ser>
          <c:idx val="6"/>
          <c:order val="5"/>
          <c:tx>
            <c:strRef>
              <c:f>Data!$I$5</c:f>
              <c:strCache>
                <c:ptCount val="1"/>
                <c:pt idx="0">
                  <c:v>Cleaning costs</c:v>
                </c:pt>
              </c:strCache>
            </c:strRef>
          </c:tx>
          <c:invertIfNegative val="0"/>
          <c:val>
            <c:numRef>
              <c:f>Data!$I$6:$I$9</c:f>
              <c:numCache>
                <c:formatCode>_(* #,##0.00_);_(* \(#,##0.00\);_(* "-"??_);_(@_)</c:formatCode>
                <c:ptCount val="4"/>
                <c:pt idx="0">
                  <c:v>204.17093023255819</c:v>
                </c:pt>
                <c:pt idx="1">
                  <c:v>436.50772519083978</c:v>
                </c:pt>
                <c:pt idx="2">
                  <c:v>0</c:v>
                </c:pt>
                <c:pt idx="3">
                  <c:v>409.41146579804553</c:v>
                </c:pt>
              </c:numCache>
            </c:numRef>
          </c:val>
          <c:extLst>
            <c:ext xmlns:c16="http://schemas.microsoft.com/office/drawing/2014/chart" uri="{C3380CC4-5D6E-409C-BE32-E72D297353CC}">
              <c16:uniqueId val="{00000005-6D9D-4157-83E9-38FB11D6BF92}"/>
            </c:ext>
          </c:extLst>
        </c:ser>
        <c:ser>
          <c:idx val="7"/>
          <c:order val="6"/>
          <c:tx>
            <c:strRef>
              <c:f>Data!$P$5</c:f>
              <c:strCache>
                <c:ptCount val="1"/>
                <c:pt idx="0">
                  <c:v>Midday Supervisors</c:v>
                </c:pt>
              </c:strCache>
            </c:strRef>
          </c:tx>
          <c:invertIfNegative val="0"/>
          <c:val>
            <c:numRef>
              <c:f>Data!$P$6:$P$9</c:f>
              <c:numCache>
                <c:formatCode>_(* #,##0.00_);_(* \(#,##0.00\);_(* "-"??_);_(@_)</c:formatCode>
                <c:ptCount val="4"/>
                <c:pt idx="0">
                  <c:v>0</c:v>
                </c:pt>
                <c:pt idx="1">
                  <c:v>193.77050381679396</c:v>
                </c:pt>
                <c:pt idx="2">
                  <c:v>195.7171553994732</c:v>
                </c:pt>
                <c:pt idx="3">
                  <c:v>650.79697719869716</c:v>
                </c:pt>
              </c:numCache>
            </c:numRef>
          </c:val>
          <c:extLst>
            <c:ext xmlns:c16="http://schemas.microsoft.com/office/drawing/2014/chart" uri="{C3380CC4-5D6E-409C-BE32-E72D297353CC}">
              <c16:uniqueId val="{00000006-6D9D-4157-83E9-38FB11D6BF92}"/>
            </c:ext>
          </c:extLst>
        </c:ser>
        <c:ser>
          <c:idx val="0"/>
          <c:order val="7"/>
          <c:tx>
            <c:strRef>
              <c:f>Data!$S$5</c:f>
              <c:strCache>
                <c:ptCount val="1"/>
                <c:pt idx="0">
                  <c:v>TA</c:v>
                </c:pt>
              </c:strCache>
            </c:strRef>
          </c:tx>
          <c:invertIfNegative val="0"/>
          <c:val>
            <c:numRef>
              <c:f>Data!$S$6:$S$9</c:f>
              <c:numCache>
                <c:formatCode>_(* #,##0.00_);_(* \(#,##0.00\);_(* "-"??_);_(@_)</c:formatCode>
                <c:ptCount val="4"/>
                <c:pt idx="0">
                  <c:v>11181.808604651165</c:v>
                </c:pt>
                <c:pt idx="1">
                  <c:v>12393.641526717562</c:v>
                </c:pt>
                <c:pt idx="2">
                  <c:v>6409.6178402107116</c:v>
                </c:pt>
                <c:pt idx="3">
                  <c:v>11330.191817589581</c:v>
                </c:pt>
              </c:numCache>
            </c:numRef>
          </c:val>
          <c:extLst>
            <c:ext xmlns:c16="http://schemas.microsoft.com/office/drawing/2014/chart" uri="{C3380CC4-5D6E-409C-BE32-E72D297353CC}">
              <c16:uniqueId val="{00000007-6D9D-4157-83E9-38FB11D6BF92}"/>
            </c:ext>
          </c:extLst>
        </c:ser>
        <c:ser>
          <c:idx val="8"/>
          <c:order val="8"/>
          <c:tx>
            <c:strRef>
              <c:f>Data!$U$5</c:f>
              <c:strCache>
                <c:ptCount val="1"/>
                <c:pt idx="0">
                  <c:v>Technicians</c:v>
                </c:pt>
              </c:strCache>
            </c:strRef>
          </c:tx>
          <c:invertIfNegative val="0"/>
          <c:val>
            <c:numRef>
              <c:f>Data!$U$6:$U$9</c:f>
              <c:numCache>
                <c:formatCode>_(* #,##0.00_);_(* \(#,##0.00\);_(* "-"??_);_(@_)</c:formatCode>
                <c:ptCount val="4"/>
                <c:pt idx="0">
                  <c:v>0</c:v>
                </c:pt>
                <c:pt idx="1">
                  <c:v>279.32494656488547</c:v>
                </c:pt>
                <c:pt idx="2">
                  <c:v>0</c:v>
                </c:pt>
                <c:pt idx="3">
                  <c:v>378.52291856677527</c:v>
                </c:pt>
              </c:numCache>
            </c:numRef>
          </c:val>
          <c:extLst>
            <c:ext xmlns:c16="http://schemas.microsoft.com/office/drawing/2014/chart" uri="{C3380CC4-5D6E-409C-BE32-E72D297353CC}">
              <c16:uniqueId val="{00000008-6D9D-4157-83E9-38FB11D6BF92}"/>
            </c:ext>
          </c:extLst>
        </c:ser>
        <c:dLbls>
          <c:showLegendKey val="0"/>
          <c:showVal val="0"/>
          <c:showCatName val="0"/>
          <c:showSerName val="0"/>
          <c:showPercent val="0"/>
          <c:showBubbleSize val="0"/>
        </c:dLbls>
        <c:gapWidth val="150"/>
        <c:overlap val="100"/>
        <c:axId val="731719352"/>
        <c:axId val="1"/>
      </c:barChart>
      <c:catAx>
        <c:axId val="731719352"/>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en-GB"/>
                  <a:t>School</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GB"/>
                  <a:t>Staffing cost per place (£)</a:t>
                </a:r>
              </a:p>
            </c:rich>
          </c:tx>
          <c:overlay val="0"/>
        </c:title>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3171935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n-US"/>
          </a:p>
        </c:txPr>
      </c:dTable>
    </c:plotArea>
    <c:legend>
      <c:legendPos val="r"/>
      <c:overlay val="0"/>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581025</xdr:colOff>
      <xdr:row>7</xdr:row>
      <xdr:rowOff>19050</xdr:rowOff>
    </xdr:from>
    <xdr:to>
      <xdr:col>8</xdr:col>
      <xdr:colOff>466725</xdr:colOff>
      <xdr:row>44</xdr:row>
      <xdr:rowOff>171450</xdr:rowOff>
    </xdr:to>
    <xdr:graphicFrame macro="">
      <xdr:nvGraphicFramePr>
        <xdr:cNvPr id="1080" name="Chart 3" descr="Monetary graph whose results change depending on category and comparator selected">
          <a:extLst>
            <a:ext uri="{FF2B5EF4-FFF2-40B4-BE49-F238E27FC236}">
              <a16:creationId xmlns:a16="http://schemas.microsoft.com/office/drawing/2014/main" id="{AF4B5310-8F20-4D4B-82CA-F7AF1100017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581025</xdr:colOff>
      <xdr:row>5</xdr:row>
      <xdr:rowOff>28575</xdr:rowOff>
    </xdr:from>
    <xdr:to>
      <xdr:col>7</xdr:col>
      <xdr:colOff>657225</xdr:colOff>
      <xdr:row>42</xdr:row>
      <xdr:rowOff>180975</xdr:rowOff>
    </xdr:to>
    <xdr:graphicFrame macro="">
      <xdr:nvGraphicFramePr>
        <xdr:cNvPr id="2103" name="Chart 3" descr="Percentage graph whose results change depending on category selected">
          <a:extLst>
            <a:ext uri="{FF2B5EF4-FFF2-40B4-BE49-F238E27FC236}">
              <a16:creationId xmlns:a16="http://schemas.microsoft.com/office/drawing/2014/main" id="{422DF027-85A9-4C73-884D-8730BFFD4C0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0</xdr:row>
      <xdr:rowOff>57150</xdr:rowOff>
    </xdr:from>
    <xdr:to>
      <xdr:col>18</xdr:col>
      <xdr:colOff>533400</xdr:colOff>
      <xdr:row>37</xdr:row>
      <xdr:rowOff>95250</xdr:rowOff>
    </xdr:to>
    <xdr:graphicFrame macro="">
      <xdr:nvGraphicFramePr>
        <xdr:cNvPr id="3119" name="Chart 1" descr="Utility cost per place">
          <a:extLst>
            <a:ext uri="{FF2B5EF4-FFF2-40B4-BE49-F238E27FC236}">
              <a16:creationId xmlns:a16="http://schemas.microsoft.com/office/drawing/2014/main" id="{1EC1F97F-8ABE-4F82-82E4-D180531B04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0</xdr:row>
      <xdr:rowOff>38100</xdr:rowOff>
    </xdr:from>
    <xdr:to>
      <xdr:col>18</xdr:col>
      <xdr:colOff>552450</xdr:colOff>
      <xdr:row>37</xdr:row>
      <xdr:rowOff>133350</xdr:rowOff>
    </xdr:to>
    <xdr:graphicFrame macro="">
      <xdr:nvGraphicFramePr>
        <xdr:cNvPr id="4143" name="Chart 1" descr="Teacher cost per place">
          <a:extLst>
            <a:ext uri="{FF2B5EF4-FFF2-40B4-BE49-F238E27FC236}">
              <a16:creationId xmlns:a16="http://schemas.microsoft.com/office/drawing/2014/main" id="{405E0E20-3A7C-4B93-BE8D-C121EE0F1A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0</xdr:row>
      <xdr:rowOff>76200</xdr:rowOff>
    </xdr:from>
    <xdr:to>
      <xdr:col>18</xdr:col>
      <xdr:colOff>571500</xdr:colOff>
      <xdr:row>37</xdr:row>
      <xdr:rowOff>104775</xdr:rowOff>
    </xdr:to>
    <xdr:graphicFrame macro="">
      <xdr:nvGraphicFramePr>
        <xdr:cNvPr id="5167" name="Chart 1" descr="Support staff cost per place">
          <a:extLst>
            <a:ext uri="{FF2B5EF4-FFF2-40B4-BE49-F238E27FC236}">
              <a16:creationId xmlns:a16="http://schemas.microsoft.com/office/drawing/2014/main" id="{4B1E4BAC-971D-4E32-8F1D-04DB0FD5D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OUNTANCY/New%20Structure/SCHOOLS%20&amp;%20ACADEMIES/SCHOOLS/Benchmarking/2014-15/Primary%20and%20Secondary%20benchmarking%2013-14%20v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chmark page"/>
      <sheetName val="Graph - pupil numbers"/>
      <sheetName val="Graph - select schools"/>
      <sheetName val="Utilities graph"/>
      <sheetName val="teachers graph"/>
      <sheetName val="non teach staff graph"/>
      <sheetName val="training graph"/>
      <sheetName val="Learning resource graph"/>
      <sheetName val="pupil number"/>
      <sheetName val="data"/>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ow r="1">
          <cell r="K1" t="str">
            <v>School name</v>
          </cell>
          <cell r="L1" t="str">
            <v>CC</v>
          </cell>
        </row>
        <row r="2">
          <cell r="B2" t="str">
            <v>CIP2068</v>
          </cell>
          <cell r="C2">
            <v>1</v>
          </cell>
          <cell r="D2" t="str">
            <v>CIP2068</v>
          </cell>
          <cell r="H2" t="str">
            <v>CIP2068</v>
          </cell>
          <cell r="I2">
            <v>21</v>
          </cell>
          <cell r="J2" t="str">
            <v>Infant</v>
          </cell>
          <cell r="K2" t="str">
            <v>Combs Infant School</v>
          </cell>
          <cell r="L2" t="str">
            <v>CIP2068</v>
          </cell>
        </row>
        <row r="3">
          <cell r="B3" t="str">
            <v>CIP2314</v>
          </cell>
          <cell r="C3">
            <v>2</v>
          </cell>
          <cell r="D3" t="str">
            <v>CIP2314</v>
          </cell>
          <cell r="H3" t="str">
            <v>CIP2314</v>
          </cell>
          <cell r="I3">
            <v>33</v>
          </cell>
          <cell r="J3" t="str">
            <v>Infant</v>
          </cell>
          <cell r="K3" t="str">
            <v>Mickley Infant School</v>
          </cell>
          <cell r="L3" t="str">
            <v>CIP2314</v>
          </cell>
        </row>
        <row r="4">
          <cell r="B4" t="str">
            <v>CIP2262</v>
          </cell>
          <cell r="C4">
            <v>3</v>
          </cell>
          <cell r="D4" t="str">
            <v>CIP2262</v>
          </cell>
          <cell r="H4" t="str">
            <v>CIP2262</v>
          </cell>
          <cell r="I4">
            <v>39</v>
          </cell>
          <cell r="J4" t="str">
            <v>Infant</v>
          </cell>
          <cell r="K4" t="str">
            <v>Unstone St Mary's Infant School</v>
          </cell>
          <cell r="L4" t="str">
            <v>CIP2262</v>
          </cell>
        </row>
        <row r="5">
          <cell r="B5" t="str">
            <v>CIP2194</v>
          </cell>
          <cell r="C5">
            <v>4</v>
          </cell>
          <cell r="D5" t="str">
            <v>CIP2194</v>
          </cell>
          <cell r="H5" t="str">
            <v>CIP2194</v>
          </cell>
          <cell r="I5">
            <v>40</v>
          </cell>
          <cell r="J5" t="str">
            <v>Infant</v>
          </cell>
          <cell r="K5" t="str">
            <v>Longwood Community Infant School</v>
          </cell>
          <cell r="L5" t="str">
            <v>CIP2194</v>
          </cell>
        </row>
        <row r="6">
          <cell r="B6" t="str">
            <v>CIP3016</v>
          </cell>
          <cell r="C6">
            <v>5</v>
          </cell>
          <cell r="D6" t="str">
            <v>CIP3016</v>
          </cell>
          <cell r="H6" t="str">
            <v>CIP3016</v>
          </cell>
          <cell r="I6">
            <v>41</v>
          </cell>
          <cell r="J6" t="str">
            <v>Infant</v>
          </cell>
          <cell r="K6" t="str">
            <v>Bradwell CE Voluntary Controlled Infant School</v>
          </cell>
          <cell r="L6" t="str">
            <v>CIP3016</v>
          </cell>
        </row>
        <row r="7">
          <cell r="B7" t="str">
            <v>CIP3106</v>
          </cell>
          <cell r="C7">
            <v>6</v>
          </cell>
          <cell r="D7" t="str">
            <v>CIP3106</v>
          </cell>
          <cell r="H7" t="str">
            <v>CIP3106</v>
          </cell>
          <cell r="I7">
            <v>48</v>
          </cell>
          <cell r="J7" t="str">
            <v>Infant</v>
          </cell>
          <cell r="K7" t="str">
            <v>Crich (CE Controlled) Infant School</v>
          </cell>
          <cell r="L7" t="str">
            <v>CIP3106</v>
          </cell>
        </row>
        <row r="8">
          <cell r="B8" t="str">
            <v>CIP3330</v>
          </cell>
          <cell r="C8">
            <v>7</v>
          </cell>
          <cell r="D8" t="str">
            <v>CIP3330</v>
          </cell>
          <cell r="H8" t="str">
            <v>CIP3330</v>
          </cell>
          <cell r="I8">
            <v>49</v>
          </cell>
          <cell r="J8" t="str">
            <v>Infant</v>
          </cell>
          <cell r="K8" t="str">
            <v>Newton Solney CE Voluntary Aided Infant School</v>
          </cell>
          <cell r="L8" t="str">
            <v>CIP3330</v>
          </cell>
        </row>
        <row r="9">
          <cell r="B9" t="str">
            <v>CIP2276</v>
          </cell>
          <cell r="C9">
            <v>8</v>
          </cell>
          <cell r="D9" t="str">
            <v>CIP2276</v>
          </cell>
          <cell r="H9" t="str">
            <v>CIP2276</v>
          </cell>
          <cell r="I9">
            <v>50</v>
          </cell>
          <cell r="J9" t="str">
            <v>Infant</v>
          </cell>
          <cell r="K9" t="str">
            <v>Wirksworth Infant School</v>
          </cell>
          <cell r="L9" t="str">
            <v>CIP2276</v>
          </cell>
        </row>
        <row r="10">
          <cell r="B10" t="str">
            <v>CIP2125</v>
          </cell>
          <cell r="C10">
            <v>9</v>
          </cell>
          <cell r="D10" t="str">
            <v>CIP2125</v>
          </cell>
          <cell r="H10" t="str">
            <v>CIP2125</v>
          </cell>
          <cell r="I10">
            <v>56</v>
          </cell>
          <cell r="J10" t="str">
            <v>Infant</v>
          </cell>
          <cell r="K10" t="str">
            <v>Marlpool Infant School</v>
          </cell>
          <cell r="L10" t="str">
            <v>CIP2125</v>
          </cell>
        </row>
        <row r="11">
          <cell r="B11" t="str">
            <v>CIP3100</v>
          </cell>
          <cell r="C11">
            <v>10</v>
          </cell>
          <cell r="D11" t="str">
            <v>CIP3100</v>
          </cell>
          <cell r="H11" t="str">
            <v>CIP3100</v>
          </cell>
          <cell r="I11">
            <v>69</v>
          </cell>
          <cell r="J11" t="str">
            <v>Infant</v>
          </cell>
          <cell r="K11" t="str">
            <v>Wirksworth CE (Controlled) Infant School</v>
          </cell>
          <cell r="L11" t="str">
            <v>CIP3100</v>
          </cell>
        </row>
        <row r="12">
          <cell r="B12" t="str">
            <v>CIP3006</v>
          </cell>
          <cell r="C12">
            <v>11</v>
          </cell>
          <cell r="D12" t="str">
            <v>CIP3006</v>
          </cell>
          <cell r="H12" t="str">
            <v>CIP3006</v>
          </cell>
          <cell r="I12">
            <v>70</v>
          </cell>
          <cell r="J12" t="str">
            <v>Infant</v>
          </cell>
          <cell r="K12" t="str">
            <v>Bakewell CE Infant School</v>
          </cell>
          <cell r="L12" t="str">
            <v>CIP3006</v>
          </cell>
        </row>
        <row r="13">
          <cell r="B13" t="str">
            <v>CIP2358</v>
          </cell>
          <cell r="C13">
            <v>12</v>
          </cell>
          <cell r="D13" t="str">
            <v>CIP2358</v>
          </cell>
          <cell r="H13" t="str">
            <v>CIP2358</v>
          </cell>
          <cell r="I13">
            <v>71</v>
          </cell>
          <cell r="J13" t="str">
            <v>Infant</v>
          </cell>
          <cell r="K13" t="str">
            <v>Lenthall Infant and Nursery School</v>
          </cell>
          <cell r="L13" t="str">
            <v>CIP2358</v>
          </cell>
        </row>
        <row r="14">
          <cell r="B14" t="str">
            <v>CIP2287</v>
          </cell>
          <cell r="C14">
            <v>13</v>
          </cell>
          <cell r="D14" t="str">
            <v>CIP2287</v>
          </cell>
          <cell r="H14" t="str">
            <v>CIP2287</v>
          </cell>
          <cell r="I14">
            <v>75</v>
          </cell>
          <cell r="J14" t="str">
            <v>Infant</v>
          </cell>
          <cell r="K14" t="str">
            <v>Gilbert Heathcote Nursery and Infant School</v>
          </cell>
          <cell r="L14" t="str">
            <v>CIP2287</v>
          </cell>
        </row>
        <row r="15">
          <cell r="B15" t="str">
            <v>CIP2336</v>
          </cell>
          <cell r="C15">
            <v>14</v>
          </cell>
          <cell r="D15" t="str">
            <v>CIP2336</v>
          </cell>
          <cell r="H15" t="str">
            <v>CIP2336</v>
          </cell>
          <cell r="I15">
            <v>75</v>
          </cell>
          <cell r="J15" t="str">
            <v>Infant</v>
          </cell>
          <cell r="K15" t="str">
            <v>Copthorne Community Infant School</v>
          </cell>
          <cell r="L15" t="str">
            <v>CIP2336</v>
          </cell>
        </row>
        <row r="16">
          <cell r="B16" t="str">
            <v>CIP2377</v>
          </cell>
          <cell r="C16">
            <v>15</v>
          </cell>
          <cell r="D16" t="str">
            <v>CIP2377</v>
          </cell>
          <cell r="H16" t="str">
            <v>CIP2377</v>
          </cell>
          <cell r="I16">
            <v>78</v>
          </cell>
          <cell r="J16" t="str">
            <v>Infant</v>
          </cell>
          <cell r="K16" t="str">
            <v>Lons Infant School</v>
          </cell>
          <cell r="L16" t="str">
            <v>CIP2377</v>
          </cell>
        </row>
        <row r="17">
          <cell r="B17" t="str">
            <v>CIP2056</v>
          </cell>
          <cell r="C17">
            <v>16</v>
          </cell>
          <cell r="D17" t="str">
            <v>CIP2056</v>
          </cell>
          <cell r="H17" t="str">
            <v>CIP2056</v>
          </cell>
          <cell r="I17">
            <v>86</v>
          </cell>
          <cell r="J17" t="str">
            <v>Infant</v>
          </cell>
          <cell r="K17" t="str">
            <v>Brimington Manor Infants And Nursery School</v>
          </cell>
          <cell r="L17" t="str">
            <v>CIP2056</v>
          </cell>
        </row>
        <row r="18">
          <cell r="B18" t="str">
            <v>CIP3046</v>
          </cell>
          <cell r="C18">
            <v>17</v>
          </cell>
          <cell r="D18" t="str">
            <v>CIP3046</v>
          </cell>
          <cell r="H18" t="str">
            <v>CIP3046</v>
          </cell>
          <cell r="I18">
            <v>89</v>
          </cell>
          <cell r="J18" t="str">
            <v>Infant</v>
          </cell>
          <cell r="K18" t="str">
            <v>Corfield CE Infant School</v>
          </cell>
          <cell r="L18" t="str">
            <v>CIP3046</v>
          </cell>
        </row>
        <row r="19">
          <cell r="B19" t="str">
            <v>CIP2333</v>
          </cell>
          <cell r="C19">
            <v>18</v>
          </cell>
          <cell r="D19" t="str">
            <v>CIP2333</v>
          </cell>
          <cell r="H19" t="str">
            <v>CIP2333</v>
          </cell>
          <cell r="I19">
            <v>95</v>
          </cell>
          <cell r="J19" t="str">
            <v>Infant</v>
          </cell>
          <cell r="K19" t="str">
            <v>Hilltop Infant and Nursery School</v>
          </cell>
          <cell r="L19" t="str">
            <v>CIP2333</v>
          </cell>
        </row>
        <row r="20">
          <cell r="B20" t="str">
            <v>CIP2149</v>
          </cell>
          <cell r="C20">
            <v>19</v>
          </cell>
          <cell r="D20" t="str">
            <v>CIP2149</v>
          </cell>
          <cell r="H20" t="str">
            <v>CIP2149</v>
          </cell>
          <cell r="I20">
            <v>100</v>
          </cell>
          <cell r="J20" t="str">
            <v>Infant</v>
          </cell>
          <cell r="K20" t="str">
            <v>Kilburn Infant And Nursery School</v>
          </cell>
          <cell r="L20" t="str">
            <v>CIP2149</v>
          </cell>
        </row>
        <row r="21">
          <cell r="B21" t="str">
            <v>CIP2242</v>
          </cell>
          <cell r="C21">
            <v>20</v>
          </cell>
          <cell r="D21" t="str">
            <v>CIP2242</v>
          </cell>
          <cell r="H21" t="str">
            <v>CIP2242</v>
          </cell>
          <cell r="I21">
            <v>102</v>
          </cell>
          <cell r="J21" t="str">
            <v>Infant</v>
          </cell>
          <cell r="K21" t="str">
            <v>Speedwell Infant School</v>
          </cell>
          <cell r="L21" t="str">
            <v>CIP2242</v>
          </cell>
        </row>
        <row r="22">
          <cell r="B22" t="str">
            <v>CIP3002</v>
          </cell>
          <cell r="C22">
            <v>21</v>
          </cell>
          <cell r="D22" t="str">
            <v>CIP3002</v>
          </cell>
          <cell r="H22" t="str">
            <v>CIP3002</v>
          </cell>
          <cell r="I22">
            <v>110</v>
          </cell>
          <cell r="J22" t="str">
            <v>Infant</v>
          </cell>
          <cell r="K22" t="str">
            <v>St Oswald's CE Voluntary Controlled Infant School</v>
          </cell>
          <cell r="L22" t="str">
            <v>CIP3002</v>
          </cell>
        </row>
        <row r="23">
          <cell r="B23" t="str">
            <v>CIP2338</v>
          </cell>
          <cell r="C23">
            <v>22</v>
          </cell>
          <cell r="D23" t="str">
            <v>CIP2338</v>
          </cell>
          <cell r="H23" t="str">
            <v>CIP2338</v>
          </cell>
          <cell r="I23">
            <v>111</v>
          </cell>
          <cell r="J23" t="str">
            <v>Infant</v>
          </cell>
          <cell r="K23" t="str">
            <v>Ashbrook Infant and Nursery Community School</v>
          </cell>
          <cell r="L23" t="str">
            <v>CIP2338</v>
          </cell>
        </row>
        <row r="24">
          <cell r="B24" t="str">
            <v>CIP2118</v>
          </cell>
          <cell r="C24">
            <v>23</v>
          </cell>
          <cell r="D24" t="str">
            <v>CIP2118</v>
          </cell>
          <cell r="H24" t="str">
            <v>CIP2118</v>
          </cell>
          <cell r="I24">
            <v>113</v>
          </cell>
          <cell r="J24" t="str">
            <v>Infant</v>
          </cell>
          <cell r="K24" t="str">
            <v>Heanor Langley Infant School And Nursery</v>
          </cell>
          <cell r="L24" t="str">
            <v>CIP2118</v>
          </cell>
        </row>
        <row r="25">
          <cell r="B25" t="str">
            <v>CIP2285</v>
          </cell>
          <cell r="C25">
            <v>24</v>
          </cell>
          <cell r="D25" t="str">
            <v>CIP2285</v>
          </cell>
          <cell r="H25" t="str">
            <v>CIP2285</v>
          </cell>
          <cell r="I25">
            <v>119</v>
          </cell>
          <cell r="J25" t="str">
            <v>Infant</v>
          </cell>
          <cell r="K25" t="str">
            <v>Spire Infant And Nursery School</v>
          </cell>
          <cell r="L25" t="str">
            <v>CIP2285</v>
          </cell>
        </row>
        <row r="26">
          <cell r="B26" t="str">
            <v>CIP2326</v>
          </cell>
          <cell r="C26">
            <v>25</v>
          </cell>
          <cell r="D26" t="str">
            <v>CIP2326</v>
          </cell>
          <cell r="H26" t="str">
            <v>CIP2326</v>
          </cell>
          <cell r="I26">
            <v>119</v>
          </cell>
          <cell r="J26" t="str">
            <v>Infant</v>
          </cell>
          <cell r="K26" t="str">
            <v>Holmesdale Infant School</v>
          </cell>
          <cell r="L26" t="str">
            <v>CIP2326</v>
          </cell>
        </row>
        <row r="27">
          <cell r="B27" t="str">
            <v>CIP2116</v>
          </cell>
          <cell r="C27">
            <v>26</v>
          </cell>
          <cell r="D27" t="str">
            <v>CIP2116</v>
          </cell>
          <cell r="H27" t="str">
            <v>CIP2116</v>
          </cell>
          <cell r="I27">
            <v>120</v>
          </cell>
          <cell r="J27" t="str">
            <v>Infant</v>
          </cell>
          <cell r="K27" t="str">
            <v>Aldercar Infant And Nursery School</v>
          </cell>
          <cell r="L27" t="str">
            <v>CIP2116</v>
          </cell>
        </row>
        <row r="28">
          <cell r="B28" t="str">
            <v>CIP2192</v>
          </cell>
          <cell r="C28">
            <v>27</v>
          </cell>
          <cell r="D28" t="str">
            <v>CIP2192</v>
          </cell>
          <cell r="H28" t="str">
            <v>CIP2192</v>
          </cell>
          <cell r="I28">
            <v>121</v>
          </cell>
          <cell r="J28" t="str">
            <v>Infant</v>
          </cell>
          <cell r="K28" t="str">
            <v>John King Infant School</v>
          </cell>
          <cell r="L28" t="str">
            <v>CIP2192</v>
          </cell>
        </row>
        <row r="29">
          <cell r="B29" t="str">
            <v>CIP3048</v>
          </cell>
          <cell r="C29">
            <v>28</v>
          </cell>
          <cell r="D29" t="str">
            <v>CIP3048</v>
          </cell>
          <cell r="H29" t="str">
            <v>CIP3048</v>
          </cell>
          <cell r="I29">
            <v>122</v>
          </cell>
          <cell r="J29" t="str">
            <v>Infant</v>
          </cell>
          <cell r="K29" t="str">
            <v>Langley Mill CE (Controlled) Infant School and Nursery</v>
          </cell>
          <cell r="L29" t="str">
            <v>CIP3048</v>
          </cell>
        </row>
        <row r="30">
          <cell r="B30" t="str">
            <v>CIP2151</v>
          </cell>
          <cell r="C30">
            <v>29</v>
          </cell>
          <cell r="D30" t="str">
            <v>CIP2151</v>
          </cell>
          <cell r="H30" t="str">
            <v>CIP2151</v>
          </cell>
          <cell r="I30">
            <v>126</v>
          </cell>
          <cell r="J30" t="str">
            <v>Infant</v>
          </cell>
          <cell r="K30" t="str">
            <v>Killamarsh Infant and Nursery School</v>
          </cell>
          <cell r="L30" t="str">
            <v>CIP2151</v>
          </cell>
        </row>
        <row r="31">
          <cell r="B31" t="str">
            <v>CIP2095</v>
          </cell>
          <cell r="C31">
            <v>30</v>
          </cell>
          <cell r="D31" t="str">
            <v>CIP2095</v>
          </cell>
          <cell r="H31" t="str">
            <v>CIP2095</v>
          </cell>
          <cell r="I31">
            <v>127</v>
          </cell>
          <cell r="J31" t="str">
            <v>Infant</v>
          </cell>
          <cell r="K31" t="str">
            <v>Birk Hill Infant School</v>
          </cell>
          <cell r="L31" t="str">
            <v>CIP2095</v>
          </cell>
        </row>
        <row r="32">
          <cell r="B32" t="str">
            <v>CIP2202</v>
          </cell>
          <cell r="C32">
            <v>31</v>
          </cell>
          <cell r="D32" t="str">
            <v>CIP2202</v>
          </cell>
          <cell r="H32" t="str">
            <v>CIP2202</v>
          </cell>
          <cell r="I32">
            <v>130</v>
          </cell>
          <cell r="J32" t="str">
            <v>Infant</v>
          </cell>
          <cell r="K32" t="str">
            <v>Ripley Infant School</v>
          </cell>
          <cell r="L32" t="str">
            <v>CIP2202</v>
          </cell>
        </row>
        <row r="33">
          <cell r="B33" t="str">
            <v>CIP2362</v>
          </cell>
          <cell r="C33">
            <v>32</v>
          </cell>
          <cell r="D33" t="str">
            <v>CIP2362</v>
          </cell>
          <cell r="H33" t="str">
            <v>CIP2362</v>
          </cell>
          <cell r="I33">
            <v>137</v>
          </cell>
          <cell r="J33" t="str">
            <v>Infant</v>
          </cell>
          <cell r="K33" t="str">
            <v>Fairfield Infants And Nursery School</v>
          </cell>
          <cell r="L33" t="str">
            <v>CIP2362</v>
          </cell>
        </row>
        <row r="34">
          <cell r="B34" t="str">
            <v>CIP2258</v>
          </cell>
          <cell r="C34">
            <v>33</v>
          </cell>
          <cell r="D34" t="str">
            <v>CIP2258</v>
          </cell>
          <cell r="H34" t="str">
            <v>CIP2258</v>
          </cell>
          <cell r="I34">
            <v>141</v>
          </cell>
          <cell r="J34" t="str">
            <v>Infant</v>
          </cell>
          <cell r="K34" t="str">
            <v>Tibshelf Infant and Nursery School</v>
          </cell>
          <cell r="L34" t="str">
            <v>CIP2258</v>
          </cell>
        </row>
        <row r="35">
          <cell r="B35" t="str">
            <v>CIP2226</v>
          </cell>
          <cell r="C35">
            <v>34</v>
          </cell>
          <cell r="D35" t="str">
            <v>CIP2226</v>
          </cell>
          <cell r="H35" t="str">
            <v>CIP2226</v>
          </cell>
          <cell r="I35">
            <v>150</v>
          </cell>
          <cell r="J35" t="str">
            <v>Infant</v>
          </cell>
          <cell r="K35" t="str">
            <v>The Green Infant School</v>
          </cell>
          <cell r="L35" t="str">
            <v>CIP2226</v>
          </cell>
        </row>
        <row r="36">
          <cell r="B36" t="str">
            <v>CIP2356</v>
          </cell>
          <cell r="C36">
            <v>35</v>
          </cell>
          <cell r="D36" t="str">
            <v>CIP2356</v>
          </cell>
          <cell r="H36" t="str">
            <v>CIP2356</v>
          </cell>
          <cell r="I36">
            <v>154</v>
          </cell>
          <cell r="J36" t="str">
            <v>Infant</v>
          </cell>
          <cell r="K36" t="str">
            <v>Elmsleigh Infant and Nursery School</v>
          </cell>
          <cell r="L36" t="str">
            <v>CIP2356</v>
          </cell>
        </row>
        <row r="37">
          <cell r="B37" t="str">
            <v>CIP2006</v>
          </cell>
          <cell r="C37">
            <v>36</v>
          </cell>
          <cell r="D37" t="str">
            <v>CIP2006</v>
          </cell>
          <cell r="H37" t="str">
            <v>CIP2006</v>
          </cell>
          <cell r="I37">
            <v>155</v>
          </cell>
          <cell r="J37" t="str">
            <v>Infant</v>
          </cell>
          <cell r="K37" t="str">
            <v>Riddings Infant and Nursery School</v>
          </cell>
          <cell r="L37" t="str">
            <v>CIP2006</v>
          </cell>
        </row>
        <row r="38">
          <cell r="B38" t="str">
            <v>CIP3067</v>
          </cell>
          <cell r="C38">
            <v>37</v>
          </cell>
          <cell r="D38" t="str">
            <v>CIP3067</v>
          </cell>
          <cell r="H38" t="str">
            <v>CIP3067</v>
          </cell>
          <cell r="I38">
            <v>157</v>
          </cell>
          <cell r="J38" t="str">
            <v>Infant</v>
          </cell>
          <cell r="K38" t="str">
            <v>Matlock All Saints CE Infant School</v>
          </cell>
          <cell r="L38" t="str">
            <v>CIP3067</v>
          </cell>
        </row>
        <row r="39">
          <cell r="B39" t="str">
            <v>CIP2375</v>
          </cell>
          <cell r="C39">
            <v>38</v>
          </cell>
          <cell r="D39" t="str">
            <v>CIP2375</v>
          </cell>
          <cell r="H39" t="str">
            <v>CIP2375</v>
          </cell>
          <cell r="I39">
            <v>159</v>
          </cell>
          <cell r="J39" t="str">
            <v>Infant</v>
          </cell>
          <cell r="K39" t="str">
            <v>Larklands Infant and Nursery School</v>
          </cell>
          <cell r="L39" t="str">
            <v>CIP2375</v>
          </cell>
        </row>
        <row r="40">
          <cell r="B40" t="str">
            <v>CIP2306</v>
          </cell>
          <cell r="C40">
            <v>39</v>
          </cell>
          <cell r="D40" t="str">
            <v>CIP2306</v>
          </cell>
          <cell r="H40" t="str">
            <v>CIP2306</v>
          </cell>
          <cell r="I40">
            <v>160</v>
          </cell>
          <cell r="J40" t="str">
            <v>Infant</v>
          </cell>
          <cell r="K40" t="str">
            <v>Park Infant and Nursery School</v>
          </cell>
          <cell r="L40" t="str">
            <v>CIP2306</v>
          </cell>
        </row>
        <row r="41">
          <cell r="B41" t="str">
            <v>CIP2002</v>
          </cell>
          <cell r="C41">
            <v>40</v>
          </cell>
          <cell r="D41" t="str">
            <v>CIP2002</v>
          </cell>
          <cell r="H41" t="str">
            <v>CIP2002</v>
          </cell>
          <cell r="I41">
            <v>161</v>
          </cell>
          <cell r="J41" t="str">
            <v>Infant</v>
          </cell>
          <cell r="K41" t="str">
            <v>Croft Community Infant School</v>
          </cell>
          <cell r="L41" t="str">
            <v>CIP2002</v>
          </cell>
        </row>
        <row r="42">
          <cell r="B42" t="str">
            <v>CIP2009</v>
          </cell>
          <cell r="C42">
            <v>41</v>
          </cell>
          <cell r="D42" t="str">
            <v>CIP2009</v>
          </cell>
          <cell r="H42" t="str">
            <v>CIP2009</v>
          </cell>
          <cell r="I42">
            <v>162</v>
          </cell>
          <cell r="J42" t="str">
            <v>Infant</v>
          </cell>
          <cell r="K42" t="str">
            <v>Somercotes Infant School</v>
          </cell>
          <cell r="L42" t="str">
            <v>CIP2009</v>
          </cell>
        </row>
        <row r="43">
          <cell r="B43" t="str">
            <v>CIP2227</v>
          </cell>
          <cell r="C43">
            <v>42</v>
          </cell>
          <cell r="D43" t="str">
            <v>CIP2227</v>
          </cell>
          <cell r="H43" t="str">
            <v>CIP2227</v>
          </cell>
          <cell r="I43">
            <v>166</v>
          </cell>
          <cell r="J43" t="str">
            <v>Infant</v>
          </cell>
          <cell r="K43" t="str">
            <v>Brigg Infant School</v>
          </cell>
          <cell r="L43" t="str">
            <v>CIP2227</v>
          </cell>
        </row>
        <row r="44">
          <cell r="B44" t="str">
            <v>CIP2061</v>
          </cell>
          <cell r="C44">
            <v>43</v>
          </cell>
          <cell r="D44" t="str">
            <v>CIP2061</v>
          </cell>
          <cell r="H44" t="str">
            <v>CIP2061</v>
          </cell>
          <cell r="I44">
            <v>172</v>
          </cell>
          <cell r="J44" t="str">
            <v>Infant</v>
          </cell>
          <cell r="K44" t="str">
            <v>Buxton Infant School</v>
          </cell>
          <cell r="L44" t="str">
            <v>CIP2061</v>
          </cell>
        </row>
        <row r="45">
          <cell r="B45" t="str">
            <v>CIP2307</v>
          </cell>
          <cell r="C45">
            <v>44</v>
          </cell>
          <cell r="D45" t="str">
            <v>CIP2307</v>
          </cell>
          <cell r="H45" t="str">
            <v>CIP2307</v>
          </cell>
          <cell r="I45">
            <v>174</v>
          </cell>
          <cell r="J45" t="str">
            <v>Infant</v>
          </cell>
          <cell r="K45" t="str">
            <v>Brockwell Nursery and Infant School</v>
          </cell>
          <cell r="L45" t="str">
            <v>CIP2307</v>
          </cell>
        </row>
        <row r="46">
          <cell r="B46" t="str">
            <v>CIP2145</v>
          </cell>
          <cell r="C46">
            <v>45</v>
          </cell>
          <cell r="D46" t="str">
            <v>CIP2145</v>
          </cell>
          <cell r="H46" t="str">
            <v>CIP2145</v>
          </cell>
          <cell r="I46">
            <v>175</v>
          </cell>
          <cell r="J46" t="str">
            <v>Infant</v>
          </cell>
          <cell r="K46" t="str">
            <v>Field House Infant School</v>
          </cell>
          <cell r="L46" t="str">
            <v>CIP2145</v>
          </cell>
        </row>
        <row r="47">
          <cell r="B47" t="str">
            <v>CIP2057</v>
          </cell>
          <cell r="C47">
            <v>46</v>
          </cell>
          <cell r="D47" t="str">
            <v>CIP2057</v>
          </cell>
          <cell r="H47" t="str">
            <v>CIP2057</v>
          </cell>
          <cell r="I47">
            <v>176</v>
          </cell>
          <cell r="J47" t="str">
            <v>Infant</v>
          </cell>
          <cell r="K47" t="str">
            <v>Henry Bradley Infants School</v>
          </cell>
          <cell r="L47" t="str">
            <v>CIP2057</v>
          </cell>
        </row>
        <row r="48">
          <cell r="B48" t="str">
            <v>CIP2135</v>
          </cell>
          <cell r="C48">
            <v>47</v>
          </cell>
          <cell r="D48" t="str">
            <v>CIP2135</v>
          </cell>
          <cell r="H48" t="str">
            <v>CIP2135</v>
          </cell>
          <cell r="I48">
            <v>176</v>
          </cell>
          <cell r="J48" t="str">
            <v>Infant</v>
          </cell>
          <cell r="K48" t="str">
            <v>Chaucer Infant and Nursery School</v>
          </cell>
          <cell r="L48" t="str">
            <v>CIP2135</v>
          </cell>
        </row>
        <row r="49">
          <cell r="B49" t="str">
            <v>CIP2351</v>
          </cell>
          <cell r="C49">
            <v>48</v>
          </cell>
          <cell r="D49" t="str">
            <v>CIP2351</v>
          </cell>
          <cell r="H49" t="str">
            <v>CIP2351</v>
          </cell>
          <cell r="I49">
            <v>176</v>
          </cell>
          <cell r="J49" t="str">
            <v>Infant</v>
          </cell>
          <cell r="K49" t="str">
            <v>Hadfield Infant School</v>
          </cell>
          <cell r="L49" t="str">
            <v>CIP2351</v>
          </cell>
        </row>
        <row r="50">
          <cell r="B50" t="str">
            <v>CIP2159</v>
          </cell>
          <cell r="C50">
            <v>49</v>
          </cell>
          <cell r="D50" t="str">
            <v>CIP2159</v>
          </cell>
          <cell r="H50" t="str">
            <v>CIP2159</v>
          </cell>
          <cell r="I50">
            <v>178</v>
          </cell>
          <cell r="J50" t="str">
            <v>Infant</v>
          </cell>
          <cell r="K50" t="str">
            <v>Parklands Infant and Nursery School</v>
          </cell>
          <cell r="L50" t="str">
            <v>CIP2159</v>
          </cell>
        </row>
        <row r="51">
          <cell r="B51" t="str">
            <v>CIP2175</v>
          </cell>
          <cell r="C51">
            <v>50</v>
          </cell>
          <cell r="D51" t="str">
            <v>CIP2175</v>
          </cell>
          <cell r="H51" t="str">
            <v>CIP2175</v>
          </cell>
          <cell r="I51">
            <v>191</v>
          </cell>
          <cell r="J51" t="str">
            <v>Infant</v>
          </cell>
          <cell r="K51" t="str">
            <v>Melbourne Infant School</v>
          </cell>
          <cell r="L51" t="str">
            <v>CIP2175</v>
          </cell>
        </row>
        <row r="52">
          <cell r="B52" t="str">
            <v>CIP2210</v>
          </cell>
          <cell r="C52">
            <v>51</v>
          </cell>
          <cell r="D52" t="str">
            <v>CIP2210</v>
          </cell>
          <cell r="H52" t="str">
            <v>CIP2210</v>
          </cell>
          <cell r="I52">
            <v>191</v>
          </cell>
          <cell r="J52" t="str">
            <v>Infant</v>
          </cell>
          <cell r="K52" t="str">
            <v>Ladycross Infant School</v>
          </cell>
          <cell r="L52" t="str">
            <v>CIP2210</v>
          </cell>
        </row>
        <row r="53">
          <cell r="B53" t="str">
            <v>CIP3032</v>
          </cell>
          <cell r="C53">
            <v>52</v>
          </cell>
          <cell r="D53" t="str">
            <v>CIP3032</v>
          </cell>
          <cell r="H53" t="str">
            <v>CIP3032</v>
          </cell>
          <cell r="I53">
            <v>195</v>
          </cell>
          <cell r="J53" t="str">
            <v>Infant</v>
          </cell>
          <cell r="K53" t="str">
            <v>Creswell CE Infant and Nursery School</v>
          </cell>
          <cell r="L53" t="str">
            <v>CIP3032</v>
          </cell>
        </row>
        <row r="54">
          <cell r="B54" t="str">
            <v>CIP2139</v>
          </cell>
          <cell r="C54">
            <v>53</v>
          </cell>
          <cell r="D54" t="str">
            <v>CIP2139</v>
          </cell>
          <cell r="H54" t="str">
            <v>CIP2139</v>
          </cell>
          <cell r="I54">
            <v>197</v>
          </cell>
          <cell r="J54" t="str">
            <v>Infant</v>
          </cell>
          <cell r="K54" t="str">
            <v>Cotmanhay Infant School</v>
          </cell>
          <cell r="L54" t="str">
            <v>CIP2139</v>
          </cell>
        </row>
        <row r="55">
          <cell r="B55" t="str">
            <v>CIP2308</v>
          </cell>
          <cell r="C55">
            <v>54</v>
          </cell>
          <cell r="D55" t="str">
            <v>CIP2308</v>
          </cell>
          <cell r="H55" t="str">
            <v>CIP2308</v>
          </cell>
          <cell r="I55">
            <v>201</v>
          </cell>
          <cell r="J55" t="str">
            <v>Infant</v>
          </cell>
          <cell r="K55" t="str">
            <v>Westfield Infant School</v>
          </cell>
          <cell r="L55" t="str">
            <v>CIP2308</v>
          </cell>
        </row>
        <row r="56">
          <cell r="B56" t="str">
            <v>CIP2048</v>
          </cell>
          <cell r="C56">
            <v>55</v>
          </cell>
          <cell r="D56" t="str">
            <v>CIP2048</v>
          </cell>
          <cell r="H56" t="str">
            <v>CIP2048</v>
          </cell>
          <cell r="I56">
            <v>219</v>
          </cell>
          <cell r="J56" t="str">
            <v>Infant</v>
          </cell>
          <cell r="K56" t="str">
            <v>Bolsover Infant and Nursery School</v>
          </cell>
          <cell r="L56" t="str">
            <v>CIP2048</v>
          </cell>
        </row>
        <row r="57">
          <cell r="B57" t="str">
            <v>CIP2331</v>
          </cell>
          <cell r="C57">
            <v>56</v>
          </cell>
          <cell r="D57" t="str">
            <v>CIP2331</v>
          </cell>
          <cell r="H57" t="str">
            <v>CIP2331</v>
          </cell>
          <cell r="I57">
            <v>235</v>
          </cell>
          <cell r="J57" t="str">
            <v>Infant</v>
          </cell>
          <cell r="K57" t="str">
            <v>Sawley Infant and Nursery School</v>
          </cell>
          <cell r="L57" t="str">
            <v>CIP2331</v>
          </cell>
        </row>
        <row r="58">
          <cell r="B58" t="str">
            <v>CIP2251</v>
          </cell>
          <cell r="C58">
            <v>57</v>
          </cell>
          <cell r="D58" t="str">
            <v>CIP2251</v>
          </cell>
          <cell r="H58" t="str">
            <v>CIP2251</v>
          </cell>
          <cell r="I58">
            <v>237</v>
          </cell>
          <cell r="J58" t="str">
            <v>Infant</v>
          </cell>
          <cell r="K58" t="str">
            <v>Church Gresley Infant and Nursery School</v>
          </cell>
          <cell r="L58" t="str">
            <v>CIP2251</v>
          </cell>
        </row>
        <row r="59">
          <cell r="B59" t="str">
            <v>CIP2146</v>
          </cell>
          <cell r="C59">
            <v>58</v>
          </cell>
          <cell r="D59" t="str">
            <v>CIP2146</v>
          </cell>
          <cell r="H59" t="str">
            <v>CIP2146</v>
          </cell>
          <cell r="I59">
            <v>240</v>
          </cell>
          <cell r="J59" t="str">
            <v>Infant</v>
          </cell>
          <cell r="K59" t="str">
            <v>Charlotte Nursery and Infant School</v>
          </cell>
          <cell r="L59" t="str">
            <v>CIP2146</v>
          </cell>
        </row>
        <row r="60">
          <cell r="B60" t="str">
            <v>CIP2091</v>
          </cell>
          <cell r="C60">
            <v>59</v>
          </cell>
          <cell r="D60" t="str">
            <v>CIP2091</v>
          </cell>
          <cell r="H60" t="str">
            <v>CIP2091</v>
          </cell>
          <cell r="I60">
            <v>250</v>
          </cell>
          <cell r="J60" t="str">
            <v>Infant</v>
          </cell>
          <cell r="K60" t="str">
            <v>Dronfield Infant School</v>
          </cell>
          <cell r="L60" t="str">
            <v>CIP2091</v>
          </cell>
        </row>
        <row r="61">
          <cell r="B61" t="str">
            <v>CIP2254</v>
          </cell>
          <cell r="C61">
            <v>60</v>
          </cell>
          <cell r="D61" t="str">
            <v>CIP2254</v>
          </cell>
          <cell r="H61" t="str">
            <v>CIP2254</v>
          </cell>
          <cell r="I61">
            <v>251</v>
          </cell>
          <cell r="J61" t="str">
            <v>Infant</v>
          </cell>
          <cell r="K61" t="str">
            <v>Newhall Infant and Nursery School</v>
          </cell>
          <cell r="L61" t="str">
            <v>CIP2254</v>
          </cell>
        </row>
        <row r="62">
          <cell r="B62" t="str">
            <v>CIP2278</v>
          </cell>
          <cell r="C62">
            <v>61</v>
          </cell>
          <cell r="D62" t="str">
            <v>CIP2278</v>
          </cell>
          <cell r="H62" t="str">
            <v>CIP2278</v>
          </cell>
          <cell r="I62">
            <v>260</v>
          </cell>
          <cell r="J62" t="str">
            <v>Infant</v>
          </cell>
          <cell r="K62" t="str">
            <v>Woodville Infant School</v>
          </cell>
          <cell r="L62" t="str">
            <v>CIP2278</v>
          </cell>
        </row>
        <row r="63">
          <cell r="B63" t="str">
            <v>CIP2080</v>
          </cell>
          <cell r="C63">
            <v>62</v>
          </cell>
          <cell r="D63" t="str">
            <v>CIP2080</v>
          </cell>
          <cell r="H63" t="str">
            <v>CIP2080</v>
          </cell>
          <cell r="I63">
            <v>263</v>
          </cell>
          <cell r="J63" t="str">
            <v>Infant</v>
          </cell>
          <cell r="K63" t="str">
            <v>Clowne Infant and Nursery School</v>
          </cell>
          <cell r="L63" t="str">
            <v>CIP2080</v>
          </cell>
        </row>
        <row r="64">
          <cell r="B64" t="str">
            <v>CIP2289</v>
          </cell>
          <cell r="C64">
            <v>63</v>
          </cell>
          <cell r="D64" t="str">
            <v>CIP2289</v>
          </cell>
          <cell r="H64" t="str">
            <v>CIP2289</v>
          </cell>
          <cell r="I64">
            <v>295</v>
          </cell>
          <cell r="J64" t="str">
            <v>Infant</v>
          </cell>
          <cell r="K64" t="str">
            <v>Hasland Infant School</v>
          </cell>
          <cell r="L64" t="str">
            <v>CIP2289</v>
          </cell>
        </row>
        <row r="65">
          <cell r="C65">
            <v>64</v>
          </cell>
        </row>
        <row r="66">
          <cell r="C66">
            <v>65</v>
          </cell>
        </row>
        <row r="67">
          <cell r="C67">
            <v>66</v>
          </cell>
        </row>
        <row r="68">
          <cell r="C68">
            <v>67</v>
          </cell>
        </row>
        <row r="69">
          <cell r="C69">
            <v>68</v>
          </cell>
        </row>
        <row r="70">
          <cell r="C70">
            <v>69</v>
          </cell>
        </row>
        <row r="71">
          <cell r="C71">
            <v>70</v>
          </cell>
        </row>
        <row r="72">
          <cell r="C72">
            <v>71</v>
          </cell>
        </row>
        <row r="73">
          <cell r="C73">
            <v>72</v>
          </cell>
        </row>
        <row r="74">
          <cell r="C74">
            <v>73</v>
          </cell>
        </row>
        <row r="75">
          <cell r="B75" t="str">
            <v>CIP2049</v>
          </cell>
          <cell r="C75">
            <v>74</v>
          </cell>
          <cell r="D75" t="str">
            <v>CIP2049</v>
          </cell>
          <cell r="H75" t="str">
            <v>CIP2049</v>
          </cell>
          <cell r="I75">
            <v>43</v>
          </cell>
          <cell r="J75" t="str">
            <v>Junior</v>
          </cell>
          <cell r="K75" t="str">
            <v>Bradwell Junior School</v>
          </cell>
          <cell r="L75" t="str">
            <v>CIP2049</v>
          </cell>
        </row>
        <row r="76">
          <cell r="B76" t="str">
            <v>CIP2082</v>
          </cell>
          <cell r="C76">
            <v>75</v>
          </cell>
          <cell r="D76" t="str">
            <v>CIP2082</v>
          </cell>
          <cell r="H76" t="str">
            <v>CIP2082</v>
          </cell>
          <cell r="I76">
            <v>48</v>
          </cell>
          <cell r="J76" t="str">
            <v>Junior</v>
          </cell>
          <cell r="K76" t="str">
            <v>Crich Junior School</v>
          </cell>
          <cell r="L76" t="str">
            <v>CIP2082</v>
          </cell>
        </row>
        <row r="77">
          <cell r="B77" t="str">
            <v>CIP2260</v>
          </cell>
          <cell r="C77">
            <v>76</v>
          </cell>
          <cell r="D77" t="str">
            <v>CIP2260</v>
          </cell>
          <cell r="H77" t="str">
            <v>CIP2260</v>
          </cell>
          <cell r="I77">
            <v>51</v>
          </cell>
          <cell r="J77" t="str">
            <v>Junior</v>
          </cell>
          <cell r="K77" t="str">
            <v>Unstone Junior School</v>
          </cell>
          <cell r="L77" t="str">
            <v>CIP2260</v>
          </cell>
        </row>
        <row r="78">
          <cell r="B78" t="str">
            <v>CIP2283</v>
          </cell>
          <cell r="C78">
            <v>77</v>
          </cell>
          <cell r="D78" t="str">
            <v>CIP2283</v>
          </cell>
          <cell r="H78" t="str">
            <v>CIP2283</v>
          </cell>
          <cell r="I78">
            <v>76</v>
          </cell>
          <cell r="J78" t="str">
            <v>Junior</v>
          </cell>
          <cell r="K78" t="str">
            <v>Cavendish Junior School</v>
          </cell>
          <cell r="L78" t="str">
            <v>CIP2283</v>
          </cell>
        </row>
        <row r="79">
          <cell r="B79" t="str">
            <v>CIP3151</v>
          </cell>
          <cell r="C79">
            <v>78</v>
          </cell>
          <cell r="D79" t="str">
            <v>CIP3151</v>
          </cell>
          <cell r="H79" t="str">
            <v>CIP3151</v>
          </cell>
          <cell r="I79">
            <v>104</v>
          </cell>
          <cell r="J79" t="str">
            <v>Junior</v>
          </cell>
          <cell r="K79" t="str">
            <v>Bakewell Methodist Voluntary Controlled Junior School</v>
          </cell>
          <cell r="L79" t="str">
            <v>CIP3151</v>
          </cell>
        </row>
        <row r="80">
          <cell r="B80" t="str">
            <v>CIP2286</v>
          </cell>
          <cell r="C80">
            <v>79</v>
          </cell>
          <cell r="D80" t="str">
            <v>CIP2286</v>
          </cell>
          <cell r="H80" t="str">
            <v>CIP2286</v>
          </cell>
          <cell r="I80">
            <v>113</v>
          </cell>
          <cell r="J80" t="str">
            <v>Junior</v>
          </cell>
          <cell r="K80" t="str">
            <v>Spire Junior School</v>
          </cell>
          <cell r="L80" t="str">
            <v>CIP2286</v>
          </cell>
        </row>
        <row r="81">
          <cell r="B81" t="str">
            <v>CIP2148</v>
          </cell>
          <cell r="C81">
            <v>80</v>
          </cell>
          <cell r="D81" t="str">
            <v>CIP2148</v>
          </cell>
          <cell r="H81" t="str">
            <v>CIP2148</v>
          </cell>
          <cell r="I81">
            <v>118</v>
          </cell>
          <cell r="J81" t="str">
            <v>Junior</v>
          </cell>
          <cell r="K81" t="str">
            <v>Kilburn Junior School</v>
          </cell>
          <cell r="L81" t="str">
            <v>CIP2148</v>
          </cell>
        </row>
        <row r="82">
          <cell r="B82" t="str">
            <v>CIP2003</v>
          </cell>
          <cell r="C82">
            <v>81</v>
          </cell>
          <cell r="D82" t="str">
            <v>CIP2003</v>
          </cell>
          <cell r="H82" t="str">
            <v>CIP2003</v>
          </cell>
          <cell r="I82">
            <v>120</v>
          </cell>
          <cell r="J82" t="str">
            <v>Junior</v>
          </cell>
          <cell r="K82" t="str">
            <v>Woodbridge Junior School</v>
          </cell>
          <cell r="L82" t="str">
            <v>CIP2003</v>
          </cell>
        </row>
        <row r="83">
          <cell r="B83" t="str">
            <v>CIP2239</v>
          </cell>
          <cell r="C83">
            <v>82</v>
          </cell>
          <cell r="D83" t="str">
            <v>CIP2239</v>
          </cell>
          <cell r="H83" t="str">
            <v>CIP2239</v>
          </cell>
          <cell r="I83">
            <v>122</v>
          </cell>
          <cell r="J83" t="str">
            <v>Junior</v>
          </cell>
          <cell r="K83" t="str">
            <v>Staveley Junior School</v>
          </cell>
          <cell r="L83" t="str">
            <v>CIP2239</v>
          </cell>
        </row>
        <row r="84">
          <cell r="B84" t="str">
            <v>CIP2332</v>
          </cell>
          <cell r="C84">
            <v>83</v>
          </cell>
          <cell r="D84" t="str">
            <v>CIP2332</v>
          </cell>
          <cell r="H84" t="str">
            <v>CIP2332</v>
          </cell>
          <cell r="I84">
            <v>130</v>
          </cell>
          <cell r="J84" t="str">
            <v>Junior</v>
          </cell>
          <cell r="K84" t="str">
            <v>Northfield Junior School</v>
          </cell>
          <cell r="L84" t="str">
            <v>CIP2332</v>
          </cell>
        </row>
        <row r="85">
          <cell r="B85" t="str">
            <v>CIP2361</v>
          </cell>
          <cell r="C85">
            <v>84</v>
          </cell>
          <cell r="D85" t="str">
            <v>CIP2361</v>
          </cell>
          <cell r="H85" t="str">
            <v>CIP2361</v>
          </cell>
          <cell r="I85">
            <v>138</v>
          </cell>
          <cell r="J85" t="str">
            <v>Junior</v>
          </cell>
          <cell r="K85" t="str">
            <v>Stonelow Junior School</v>
          </cell>
          <cell r="L85" t="str">
            <v>CIP2361</v>
          </cell>
        </row>
        <row r="86">
          <cell r="B86" t="str">
            <v>CIP2275</v>
          </cell>
          <cell r="C86">
            <v>85</v>
          </cell>
          <cell r="D86" t="str">
            <v>CIP2275</v>
          </cell>
          <cell r="H86" t="str">
            <v>CIP2275</v>
          </cell>
          <cell r="I86">
            <v>143</v>
          </cell>
          <cell r="J86" t="str">
            <v>Junior</v>
          </cell>
          <cell r="K86" t="str">
            <v>Wirksworth Junior School</v>
          </cell>
          <cell r="L86" t="str">
            <v>CIP2275</v>
          </cell>
        </row>
        <row r="87">
          <cell r="B87" t="str">
            <v>CIP2000</v>
          </cell>
          <cell r="C87">
            <v>86</v>
          </cell>
          <cell r="D87" t="str">
            <v>CIP2000</v>
          </cell>
          <cell r="H87" t="str">
            <v>CIP2000</v>
          </cell>
          <cell r="I87">
            <v>152</v>
          </cell>
          <cell r="J87" t="str">
            <v>Junior</v>
          </cell>
          <cell r="K87" t="str">
            <v>Leys Junior School</v>
          </cell>
          <cell r="L87" t="str">
            <v>CIP2000</v>
          </cell>
        </row>
        <row r="88">
          <cell r="B88" t="str">
            <v>CIP2185</v>
          </cell>
          <cell r="C88">
            <v>87</v>
          </cell>
          <cell r="D88" t="str">
            <v>CIP2185</v>
          </cell>
          <cell r="H88" t="str">
            <v>CIP2185</v>
          </cell>
          <cell r="I88">
            <v>154</v>
          </cell>
          <cell r="J88" t="str">
            <v>Junior</v>
          </cell>
          <cell r="K88" t="str">
            <v>Ashbrook Junior School</v>
          </cell>
          <cell r="L88" t="str">
            <v>CIP2185</v>
          </cell>
        </row>
        <row r="89">
          <cell r="B89" t="str">
            <v>CIP2124</v>
          </cell>
          <cell r="C89">
            <v>88</v>
          </cell>
          <cell r="D89" t="str">
            <v>CIP2124</v>
          </cell>
          <cell r="H89" t="str">
            <v>CIP2124</v>
          </cell>
          <cell r="I89">
            <v>161</v>
          </cell>
          <cell r="J89" t="str">
            <v>Junior</v>
          </cell>
          <cell r="K89" t="str">
            <v>Marlpool Junior School</v>
          </cell>
          <cell r="L89" t="str">
            <v>CIP2124</v>
          </cell>
        </row>
        <row r="90">
          <cell r="B90" t="str">
            <v>CIP3050</v>
          </cell>
          <cell r="C90">
            <v>89</v>
          </cell>
          <cell r="D90" t="str">
            <v>CIP3050</v>
          </cell>
          <cell r="H90" t="str">
            <v>CIP3050</v>
          </cell>
          <cell r="I90">
            <v>162</v>
          </cell>
          <cell r="J90" t="str">
            <v>Junior</v>
          </cell>
          <cell r="K90" t="str">
            <v>Mundy CE Voluntary Controlled Junior School</v>
          </cell>
          <cell r="L90" t="str">
            <v>CIP3050</v>
          </cell>
        </row>
        <row r="91">
          <cell r="B91" t="str">
            <v>CIP2008</v>
          </cell>
          <cell r="C91">
            <v>90</v>
          </cell>
          <cell r="D91" t="str">
            <v>CIP2008</v>
          </cell>
          <cell r="H91" t="str">
            <v>CIP2008</v>
          </cell>
          <cell r="I91">
            <v>169</v>
          </cell>
          <cell r="J91" t="str">
            <v>Junior</v>
          </cell>
          <cell r="K91" t="str">
            <v>Somerlea Park Junior School</v>
          </cell>
          <cell r="L91" t="str">
            <v>CIP2008</v>
          </cell>
        </row>
        <row r="92">
          <cell r="B92" t="str">
            <v>CIP2093</v>
          </cell>
          <cell r="C92">
            <v>91</v>
          </cell>
          <cell r="D92" t="str">
            <v>CIP2093</v>
          </cell>
          <cell r="H92" t="str">
            <v>CIP2093</v>
          </cell>
          <cell r="I92">
            <v>170</v>
          </cell>
          <cell r="J92" t="str">
            <v>Junior</v>
          </cell>
          <cell r="K92" t="str">
            <v>Eckington Junior School</v>
          </cell>
          <cell r="L92" t="str">
            <v>CIP2093</v>
          </cell>
        </row>
        <row r="93">
          <cell r="B93" t="str">
            <v>CIP2150</v>
          </cell>
          <cell r="C93">
            <v>92</v>
          </cell>
          <cell r="D93" t="str">
            <v>CIP2150</v>
          </cell>
          <cell r="H93" t="str">
            <v>CIP2150</v>
          </cell>
          <cell r="I93">
            <v>173</v>
          </cell>
          <cell r="J93" t="str">
            <v>Junior</v>
          </cell>
          <cell r="K93" t="str">
            <v>Killamarsh Junior School</v>
          </cell>
          <cell r="L93" t="str">
            <v>CIP2150</v>
          </cell>
        </row>
        <row r="94">
          <cell r="B94" t="str">
            <v>CIP2060</v>
          </cell>
          <cell r="C94">
            <v>93</v>
          </cell>
          <cell r="D94" t="str">
            <v>CIP2060</v>
          </cell>
          <cell r="H94" t="str">
            <v>CIP2060</v>
          </cell>
          <cell r="I94">
            <v>174</v>
          </cell>
          <cell r="J94" t="str">
            <v>Junior</v>
          </cell>
          <cell r="K94" t="str">
            <v>Buxton Junior School</v>
          </cell>
          <cell r="L94" t="str">
            <v>CIP2060</v>
          </cell>
        </row>
        <row r="95">
          <cell r="B95" t="str">
            <v>CIP3019</v>
          </cell>
          <cell r="C95">
            <v>94</v>
          </cell>
          <cell r="D95" t="str">
            <v>CIP3019</v>
          </cell>
          <cell r="H95" t="str">
            <v>CIP3019</v>
          </cell>
          <cell r="I95">
            <v>178</v>
          </cell>
          <cell r="J95" t="str">
            <v>Junior</v>
          </cell>
          <cell r="K95" t="str">
            <v>Fairfield Endowed CE Voluntary Controlled Junior School</v>
          </cell>
          <cell r="L95" t="str">
            <v>CIP3019</v>
          </cell>
        </row>
        <row r="96">
          <cell r="B96" t="str">
            <v>CIP2104</v>
          </cell>
          <cell r="C96">
            <v>95</v>
          </cell>
          <cell r="D96" t="str">
            <v>CIP2104</v>
          </cell>
          <cell r="H96" t="str">
            <v>CIP2104</v>
          </cell>
          <cell r="I96">
            <v>179</v>
          </cell>
          <cell r="J96" t="str">
            <v>Junior</v>
          </cell>
          <cell r="K96" t="str">
            <v>Creswell Junior School</v>
          </cell>
          <cell r="L96" t="str">
            <v>CIP2104</v>
          </cell>
        </row>
        <row r="97">
          <cell r="B97" t="str">
            <v>CIP2249</v>
          </cell>
          <cell r="C97">
            <v>96</v>
          </cell>
          <cell r="D97" t="str">
            <v>CIP2249</v>
          </cell>
          <cell r="H97" t="str">
            <v>CIP2249</v>
          </cell>
          <cell r="I97">
            <v>179</v>
          </cell>
          <cell r="J97" t="str">
            <v>Junior</v>
          </cell>
          <cell r="K97" t="str">
            <v>Springfield Junior School</v>
          </cell>
          <cell r="L97" t="str">
            <v>CIP2249</v>
          </cell>
        </row>
        <row r="98">
          <cell r="B98" t="str">
            <v>CIP2007</v>
          </cell>
          <cell r="C98">
            <v>97</v>
          </cell>
          <cell r="D98" t="str">
            <v>CIP2007</v>
          </cell>
          <cell r="H98" t="str">
            <v>CIP2007</v>
          </cell>
          <cell r="I98">
            <v>180</v>
          </cell>
          <cell r="J98" t="str">
            <v>Junior</v>
          </cell>
          <cell r="K98" t="str">
            <v>Riddings Junior School</v>
          </cell>
          <cell r="L98" t="str">
            <v>CIP2007</v>
          </cell>
        </row>
        <row r="99">
          <cell r="B99" t="str">
            <v>CIP3110</v>
          </cell>
          <cell r="C99">
            <v>98</v>
          </cell>
          <cell r="D99" t="str">
            <v>CIP3110</v>
          </cell>
          <cell r="H99" t="str">
            <v>CIP3110</v>
          </cell>
          <cell r="I99">
            <v>183</v>
          </cell>
          <cell r="J99" t="str">
            <v>Junior</v>
          </cell>
          <cell r="K99" t="str">
            <v>St Andrew's CE (Controlled) Junior School</v>
          </cell>
          <cell r="L99" t="str">
            <v>CIP3110</v>
          </cell>
        </row>
        <row r="100">
          <cell r="B100" t="str">
            <v>CIP2257</v>
          </cell>
          <cell r="C100">
            <v>99</v>
          </cell>
          <cell r="D100" t="str">
            <v>CIP2257</v>
          </cell>
          <cell r="H100" t="str">
            <v>CIP2257</v>
          </cell>
          <cell r="I100">
            <v>185</v>
          </cell>
          <cell r="J100" t="str">
            <v>Junior</v>
          </cell>
          <cell r="K100" t="str">
            <v>Town End Junior School</v>
          </cell>
          <cell r="L100" t="str">
            <v>CIP2257</v>
          </cell>
        </row>
        <row r="101">
          <cell r="B101" t="str">
            <v>CIP2193</v>
          </cell>
          <cell r="C101">
            <v>100</v>
          </cell>
          <cell r="D101" t="str">
            <v>CIP2193</v>
          </cell>
          <cell r="H101" t="str">
            <v>CIP2193</v>
          </cell>
          <cell r="I101">
            <v>192</v>
          </cell>
          <cell r="J101" t="str">
            <v>Junior</v>
          </cell>
          <cell r="K101" t="str">
            <v>Kirkstead Junior School</v>
          </cell>
          <cell r="L101" t="str">
            <v>CIP2193</v>
          </cell>
        </row>
        <row r="102">
          <cell r="B102" t="str">
            <v>CIP3066</v>
          </cell>
          <cell r="C102">
            <v>101</v>
          </cell>
          <cell r="D102" t="str">
            <v>CIP3066</v>
          </cell>
          <cell r="H102" t="str">
            <v>CIP3066</v>
          </cell>
          <cell r="I102">
            <v>197</v>
          </cell>
          <cell r="J102" t="str">
            <v>Junior</v>
          </cell>
          <cell r="K102" t="str">
            <v>All Saints CE Voluntary Controlled Junior School (Matlock)</v>
          </cell>
          <cell r="L102" t="str">
            <v>CIP3066</v>
          </cell>
        </row>
        <row r="103">
          <cell r="B103" t="str">
            <v>CIP2138</v>
          </cell>
          <cell r="C103">
            <v>102</v>
          </cell>
          <cell r="D103" t="str">
            <v>CIP2138</v>
          </cell>
          <cell r="H103" t="str">
            <v>CIP2138</v>
          </cell>
          <cell r="I103">
            <v>200</v>
          </cell>
          <cell r="J103" t="str">
            <v>Junior</v>
          </cell>
          <cell r="K103" t="str">
            <v>Cotmanhay Junior School</v>
          </cell>
          <cell r="L103" t="str">
            <v>CIP2138</v>
          </cell>
        </row>
        <row r="104">
          <cell r="B104" t="str">
            <v>CIP2376</v>
          </cell>
          <cell r="C104">
            <v>103</v>
          </cell>
          <cell r="D104" t="str">
            <v>CIP2376</v>
          </cell>
          <cell r="H104" t="str">
            <v>CIP2376</v>
          </cell>
          <cell r="I104">
            <v>201</v>
          </cell>
          <cell r="J104" t="str">
            <v>Junior</v>
          </cell>
          <cell r="K104" t="str">
            <v>Chaucer Junior School</v>
          </cell>
          <cell r="L104" t="str">
            <v>CIP2376</v>
          </cell>
        </row>
        <row r="105">
          <cell r="B105" t="str">
            <v>CIP2329</v>
          </cell>
          <cell r="C105">
            <v>104</v>
          </cell>
          <cell r="D105" t="str">
            <v>CIP2329</v>
          </cell>
          <cell r="H105" t="str">
            <v>CIP2329</v>
          </cell>
          <cell r="I105">
            <v>209</v>
          </cell>
          <cell r="J105" t="str">
            <v>Junior</v>
          </cell>
          <cell r="K105" t="str">
            <v>Park Junior School</v>
          </cell>
          <cell r="L105" t="str">
            <v>CIP2329</v>
          </cell>
        </row>
        <row r="106">
          <cell r="B106" t="str">
            <v>CIP2143</v>
          </cell>
          <cell r="C106">
            <v>105</v>
          </cell>
          <cell r="D106" t="str">
            <v>CIP2143</v>
          </cell>
          <cell r="H106" t="str">
            <v>CIP2143</v>
          </cell>
          <cell r="I106">
            <v>211</v>
          </cell>
          <cell r="J106" t="str">
            <v>Junior</v>
          </cell>
          <cell r="K106" t="str">
            <v>Kensington Junior School</v>
          </cell>
          <cell r="L106" t="str">
            <v>CIP2143</v>
          </cell>
        </row>
        <row r="107">
          <cell r="B107" t="str">
            <v>CIP2369</v>
          </cell>
          <cell r="C107">
            <v>106</v>
          </cell>
          <cell r="D107" t="str">
            <v>CIP2369</v>
          </cell>
          <cell r="H107" t="str">
            <v>CIP2369</v>
          </cell>
          <cell r="I107">
            <v>217</v>
          </cell>
          <cell r="J107" t="str">
            <v>Junior</v>
          </cell>
          <cell r="K107" t="str">
            <v>Cloudside Junior School</v>
          </cell>
          <cell r="L107" t="str">
            <v>CIP2369</v>
          </cell>
        </row>
        <row r="108">
          <cell r="B108" t="str">
            <v>CIP2119</v>
          </cell>
          <cell r="C108">
            <v>107</v>
          </cell>
          <cell r="D108" t="str">
            <v>CIP2119</v>
          </cell>
          <cell r="H108" t="str">
            <v>CIP2119</v>
          </cell>
          <cell r="I108">
            <v>220</v>
          </cell>
          <cell r="J108" t="str">
            <v>Junior</v>
          </cell>
          <cell r="K108" t="str">
            <v>Langley Mill Junior School</v>
          </cell>
          <cell r="L108" t="str">
            <v>CIP2119</v>
          </cell>
        </row>
        <row r="109">
          <cell r="B109" t="str">
            <v>CIP2157</v>
          </cell>
          <cell r="C109">
            <v>108</v>
          </cell>
          <cell r="D109" t="str">
            <v>CIP2157</v>
          </cell>
          <cell r="H109" t="str">
            <v>CIP2157</v>
          </cell>
          <cell r="I109">
            <v>222</v>
          </cell>
          <cell r="J109" t="str">
            <v>Junior</v>
          </cell>
          <cell r="K109" t="str">
            <v>Harrington Junior School</v>
          </cell>
          <cell r="L109" t="str">
            <v>CIP2157</v>
          </cell>
        </row>
        <row r="110">
          <cell r="B110" t="str">
            <v>CIP2349</v>
          </cell>
          <cell r="C110">
            <v>109</v>
          </cell>
          <cell r="D110" t="str">
            <v>CIP2349</v>
          </cell>
          <cell r="H110" t="str">
            <v>CIP2349</v>
          </cell>
          <cell r="I110">
            <v>234</v>
          </cell>
          <cell r="J110" t="str">
            <v>Junior</v>
          </cell>
          <cell r="K110" t="str">
            <v>Brockwell Junior School</v>
          </cell>
          <cell r="L110" t="str">
            <v>CIP2349</v>
          </cell>
        </row>
        <row r="111">
          <cell r="B111" t="str">
            <v>CIP2142</v>
          </cell>
          <cell r="C111">
            <v>110</v>
          </cell>
          <cell r="D111" t="str">
            <v>CIP2142</v>
          </cell>
          <cell r="H111" t="str">
            <v>CIP2142</v>
          </cell>
          <cell r="I111">
            <v>235</v>
          </cell>
          <cell r="J111" t="str">
            <v>Junior</v>
          </cell>
          <cell r="K111" t="str">
            <v>Hallam Fields Junior School</v>
          </cell>
          <cell r="L111" t="str">
            <v>CIP2142</v>
          </cell>
        </row>
        <row r="112">
          <cell r="B112" t="str">
            <v>CIP2174</v>
          </cell>
          <cell r="C112">
            <v>111</v>
          </cell>
          <cell r="D112" t="str">
            <v>CIP2174</v>
          </cell>
          <cell r="H112" t="str">
            <v>CIP2174</v>
          </cell>
          <cell r="I112">
            <v>241</v>
          </cell>
          <cell r="J112" t="str">
            <v>Junior</v>
          </cell>
          <cell r="K112" t="str">
            <v>Melbourne Junior School</v>
          </cell>
          <cell r="L112" t="str">
            <v>CIP2174</v>
          </cell>
        </row>
        <row r="113">
          <cell r="B113" t="str">
            <v>CIP2253</v>
          </cell>
          <cell r="C113">
            <v>112</v>
          </cell>
          <cell r="D113" t="str">
            <v>CIP2253</v>
          </cell>
          <cell r="H113" t="str">
            <v>CIP2253</v>
          </cell>
          <cell r="I113">
            <v>249</v>
          </cell>
          <cell r="J113" t="str">
            <v>Junior</v>
          </cell>
          <cell r="K113" t="str">
            <v>Newhall Community Junior School</v>
          </cell>
          <cell r="L113" t="str">
            <v>CIP2253</v>
          </cell>
        </row>
        <row r="114">
          <cell r="B114" t="str">
            <v>CIP2295</v>
          </cell>
          <cell r="C114">
            <v>113</v>
          </cell>
          <cell r="D114" t="str">
            <v>CIP2295</v>
          </cell>
          <cell r="H114" t="str">
            <v>CIP2295</v>
          </cell>
          <cell r="I114">
            <v>249</v>
          </cell>
          <cell r="J114" t="str">
            <v>Junior</v>
          </cell>
          <cell r="K114" t="str">
            <v>Old Hall Junior School</v>
          </cell>
          <cell r="L114" t="str">
            <v>CIP2295</v>
          </cell>
        </row>
        <row r="115">
          <cell r="B115" t="str">
            <v>CIP2201</v>
          </cell>
          <cell r="C115">
            <v>114</v>
          </cell>
          <cell r="D115" t="str">
            <v>CIP2201</v>
          </cell>
          <cell r="H115" t="str">
            <v>CIP2201</v>
          </cell>
          <cell r="I115">
            <v>262</v>
          </cell>
          <cell r="J115" t="str">
            <v>Junior</v>
          </cell>
          <cell r="K115" t="str">
            <v>Ripley Junior School</v>
          </cell>
          <cell r="L115" t="str">
            <v>CIP2201</v>
          </cell>
        </row>
        <row r="116">
          <cell r="B116" t="str">
            <v>CIP3101</v>
          </cell>
          <cell r="C116">
            <v>115</v>
          </cell>
          <cell r="D116" t="str">
            <v>CIP3101</v>
          </cell>
          <cell r="H116" t="str">
            <v>CIP3101</v>
          </cell>
          <cell r="I116">
            <v>263</v>
          </cell>
          <cell r="J116" t="str">
            <v>Junior</v>
          </cell>
          <cell r="K116" t="str">
            <v>Woodville CE Junior School</v>
          </cell>
          <cell r="L116" t="str">
            <v>CIP3101</v>
          </cell>
        </row>
        <row r="117">
          <cell r="B117" t="str">
            <v>CIP3012</v>
          </cell>
          <cell r="C117">
            <v>116</v>
          </cell>
          <cell r="D117" t="str">
            <v>CIP3012</v>
          </cell>
          <cell r="H117" t="str">
            <v>CIP3012</v>
          </cell>
          <cell r="I117">
            <v>282</v>
          </cell>
          <cell r="J117" t="str">
            <v>Junior</v>
          </cell>
          <cell r="K117" t="str">
            <v>Bolsover CE (Controlled) Junior School</v>
          </cell>
          <cell r="L117" t="str">
            <v>CIP3012</v>
          </cell>
        </row>
        <row r="118">
          <cell r="B118" t="str">
            <v>CIP2340</v>
          </cell>
          <cell r="C118">
            <v>117</v>
          </cell>
          <cell r="D118" t="str">
            <v>CIP2340</v>
          </cell>
          <cell r="H118" t="str">
            <v>CIP2340</v>
          </cell>
          <cell r="I118">
            <v>284</v>
          </cell>
          <cell r="J118" t="str">
            <v>Junior</v>
          </cell>
          <cell r="K118" t="str">
            <v>Sawley Junior School</v>
          </cell>
          <cell r="L118" t="str">
            <v>CIP2340</v>
          </cell>
        </row>
        <row r="119">
          <cell r="B119" t="str">
            <v>CIP2079</v>
          </cell>
          <cell r="C119">
            <v>118</v>
          </cell>
          <cell r="D119" t="str">
            <v>CIP2079</v>
          </cell>
          <cell r="H119" t="str">
            <v>CIP2079</v>
          </cell>
          <cell r="I119">
            <v>292</v>
          </cell>
          <cell r="J119" t="str">
            <v>Junior</v>
          </cell>
          <cell r="K119" t="str">
            <v>Clowne Junior School</v>
          </cell>
          <cell r="L119" t="str">
            <v>CIP2079</v>
          </cell>
        </row>
        <row r="120">
          <cell r="B120" t="str">
            <v>CIP2317</v>
          </cell>
          <cell r="C120">
            <v>119</v>
          </cell>
          <cell r="D120" t="str">
            <v>CIP2317</v>
          </cell>
          <cell r="H120" t="str">
            <v>CIP2317</v>
          </cell>
          <cell r="I120">
            <v>297</v>
          </cell>
          <cell r="J120" t="str">
            <v>Junior</v>
          </cell>
          <cell r="K120" t="str">
            <v>Parkside Community Junior School</v>
          </cell>
          <cell r="L120" t="str">
            <v>CIP2317</v>
          </cell>
        </row>
        <row r="121">
          <cell r="B121" t="str">
            <v>CIP2055</v>
          </cell>
          <cell r="C121">
            <v>120</v>
          </cell>
          <cell r="D121" t="str">
            <v>CIP2055</v>
          </cell>
          <cell r="H121" t="str">
            <v>CIP2055</v>
          </cell>
          <cell r="I121">
            <v>301</v>
          </cell>
          <cell r="J121" t="str">
            <v>Junior</v>
          </cell>
          <cell r="K121" t="str">
            <v>Brimington Junior School</v>
          </cell>
          <cell r="L121" t="str">
            <v>CIP2055</v>
          </cell>
        </row>
        <row r="122">
          <cell r="B122" t="str">
            <v>CIP2141</v>
          </cell>
          <cell r="C122">
            <v>121</v>
          </cell>
          <cell r="D122" t="str">
            <v>CIP2141</v>
          </cell>
          <cell r="H122" t="str">
            <v>CIP2141</v>
          </cell>
          <cell r="I122">
            <v>321</v>
          </cell>
          <cell r="J122" t="str">
            <v>Junior</v>
          </cell>
          <cell r="K122" t="str">
            <v>Granby Junior School</v>
          </cell>
          <cell r="L122" t="str">
            <v>CIP2141</v>
          </cell>
        </row>
        <row r="123">
          <cell r="B123" t="str">
            <v>CIP2089</v>
          </cell>
          <cell r="C123">
            <v>122</v>
          </cell>
          <cell r="D123" t="str">
            <v>CIP2089</v>
          </cell>
          <cell r="H123" t="str">
            <v>CIP2089</v>
          </cell>
          <cell r="I123">
            <v>352</v>
          </cell>
          <cell r="J123" t="str">
            <v>Junior</v>
          </cell>
          <cell r="K123" t="str">
            <v>Dronfield Junior School</v>
          </cell>
          <cell r="L123" t="str">
            <v>CIP2089</v>
          </cell>
        </row>
        <row r="124">
          <cell r="B124" t="str">
            <v>CIP2228</v>
          </cell>
          <cell r="C124">
            <v>123</v>
          </cell>
          <cell r="D124" t="str">
            <v>CIP2228</v>
          </cell>
          <cell r="H124" t="str">
            <v>CIP2228</v>
          </cell>
          <cell r="I124">
            <v>371</v>
          </cell>
          <cell r="J124" t="str">
            <v>Junior</v>
          </cell>
          <cell r="K124" t="str">
            <v>Glebe Junior School</v>
          </cell>
          <cell r="L124" t="str">
            <v>CIP2228</v>
          </cell>
        </row>
        <row r="125">
          <cell r="B125" t="str">
            <v>CIP2288</v>
          </cell>
          <cell r="C125">
            <v>124</v>
          </cell>
          <cell r="D125" t="str">
            <v>CIP2288</v>
          </cell>
          <cell r="H125" t="str">
            <v>CIP2288</v>
          </cell>
          <cell r="I125">
            <v>373</v>
          </cell>
          <cell r="J125" t="str">
            <v>Junior</v>
          </cell>
          <cell r="K125" t="str">
            <v>Hasland Junior School</v>
          </cell>
          <cell r="L125" t="str">
            <v>CIP2288</v>
          </cell>
        </row>
        <row r="126">
          <cell r="C126">
            <v>125</v>
          </cell>
        </row>
        <row r="127">
          <cell r="C127">
            <v>126</v>
          </cell>
        </row>
        <row r="128">
          <cell r="C128">
            <v>127</v>
          </cell>
        </row>
        <row r="129">
          <cell r="C129">
            <v>128</v>
          </cell>
        </row>
        <row r="130">
          <cell r="C130">
            <v>129</v>
          </cell>
        </row>
        <row r="131">
          <cell r="C131">
            <v>130</v>
          </cell>
        </row>
        <row r="132">
          <cell r="C132">
            <v>131</v>
          </cell>
        </row>
        <row r="133">
          <cell r="C133">
            <v>132</v>
          </cell>
        </row>
        <row r="134">
          <cell r="C134">
            <v>133</v>
          </cell>
        </row>
        <row r="135">
          <cell r="C135">
            <v>134</v>
          </cell>
        </row>
        <row r="136">
          <cell r="B136" t="str">
            <v>CIP3093</v>
          </cell>
          <cell r="C136">
            <v>135</v>
          </cell>
          <cell r="D136" t="str">
            <v>CIP3093</v>
          </cell>
          <cell r="H136" t="str">
            <v>CIP3093</v>
          </cell>
          <cell r="I136">
            <v>13</v>
          </cell>
          <cell r="J136" t="str">
            <v>Primary</v>
          </cell>
          <cell r="K136" t="str">
            <v>Stoney Middleton CE (Controlled) Primary School</v>
          </cell>
          <cell r="L136" t="str">
            <v>CIP3093</v>
          </cell>
        </row>
        <row r="137">
          <cell r="B137" t="str">
            <v>CIP3030</v>
          </cell>
          <cell r="C137">
            <v>136</v>
          </cell>
          <cell r="D137" t="str">
            <v>CIP3030</v>
          </cell>
          <cell r="H137" t="str">
            <v>CIP3030</v>
          </cell>
          <cell r="I137">
            <v>16</v>
          </cell>
          <cell r="J137" t="str">
            <v>Primary</v>
          </cell>
          <cell r="K137" t="str">
            <v>Edale CE Voluntary Controlled Primary School</v>
          </cell>
          <cell r="L137" t="str">
            <v>CIP3030</v>
          </cell>
        </row>
        <row r="138">
          <cell r="B138" t="str">
            <v>CIP3041</v>
          </cell>
          <cell r="C138">
            <v>137</v>
          </cell>
          <cell r="D138" t="str">
            <v>CIP3041</v>
          </cell>
          <cell r="H138" t="str">
            <v>CIP3041</v>
          </cell>
          <cell r="I138">
            <v>16</v>
          </cell>
          <cell r="J138" t="str">
            <v>Primary</v>
          </cell>
          <cell r="K138" t="str">
            <v>Hartington CE (Controlled) Primary School</v>
          </cell>
          <cell r="L138" t="str">
            <v>CIP3041</v>
          </cell>
        </row>
        <row r="139">
          <cell r="B139" t="str">
            <v>CIP3039</v>
          </cell>
          <cell r="C139">
            <v>138</v>
          </cell>
          <cell r="D139" t="str">
            <v>CIP3039</v>
          </cell>
          <cell r="H139" t="str">
            <v>CIP3039</v>
          </cell>
          <cell r="I139">
            <v>17</v>
          </cell>
          <cell r="J139" t="str">
            <v>Primary</v>
          </cell>
          <cell r="K139" t="str">
            <v>Earl Sterndale CE Voluntary Controlled Primary School</v>
          </cell>
          <cell r="L139" t="str">
            <v>CIP3039</v>
          </cell>
        </row>
        <row r="140">
          <cell r="B140" t="str">
            <v>CIP3040</v>
          </cell>
          <cell r="C140">
            <v>139</v>
          </cell>
          <cell r="D140" t="str">
            <v>CIP3040</v>
          </cell>
          <cell r="H140" t="str">
            <v>CIP3040</v>
          </cell>
          <cell r="I140">
            <v>18</v>
          </cell>
          <cell r="J140" t="str">
            <v>Primary</v>
          </cell>
          <cell r="K140" t="str">
            <v>Biggin CE Controlled Primary School</v>
          </cell>
          <cell r="L140" t="str">
            <v>CIP3040</v>
          </cell>
        </row>
        <row r="141">
          <cell r="B141" t="str">
            <v>CIP3033</v>
          </cell>
          <cell r="C141">
            <v>140</v>
          </cell>
          <cell r="D141" t="str">
            <v>CIP3033</v>
          </cell>
          <cell r="H141" t="str">
            <v>CIP3033</v>
          </cell>
          <cell r="I141">
            <v>22</v>
          </cell>
          <cell r="J141" t="str">
            <v>Primary</v>
          </cell>
          <cell r="K141" t="str">
            <v>Elton CE Controlled Primary School</v>
          </cell>
          <cell r="L141" t="str">
            <v>CIP3033</v>
          </cell>
        </row>
        <row r="142">
          <cell r="B142" t="str">
            <v>CIP3099</v>
          </cell>
          <cell r="C142">
            <v>141</v>
          </cell>
          <cell r="D142" t="str">
            <v>CIP3099</v>
          </cell>
          <cell r="H142" t="str">
            <v>CIP3099</v>
          </cell>
          <cell r="I142">
            <v>31</v>
          </cell>
          <cell r="J142" t="str">
            <v>Primary</v>
          </cell>
          <cell r="K142" t="str">
            <v>Winster CE Voluntary Controlled Primary School</v>
          </cell>
          <cell r="L142" t="str">
            <v>CIP3099</v>
          </cell>
        </row>
        <row r="143">
          <cell r="B143" t="str">
            <v>CIP2131</v>
          </cell>
          <cell r="C143">
            <v>142</v>
          </cell>
          <cell r="D143" t="str">
            <v>CIP2131</v>
          </cell>
          <cell r="H143" t="str">
            <v>CIP2131</v>
          </cell>
          <cell r="I143">
            <v>33</v>
          </cell>
          <cell r="J143" t="str">
            <v>Primary</v>
          </cell>
          <cell r="K143" t="str">
            <v>Penny Acres Primary School</v>
          </cell>
          <cell r="L143" t="str">
            <v>CIP2131</v>
          </cell>
        </row>
        <row r="144">
          <cell r="B144" t="str">
            <v>CIP3069</v>
          </cell>
          <cell r="C144">
            <v>143</v>
          </cell>
          <cell r="D144" t="str">
            <v>CIP3069</v>
          </cell>
          <cell r="H144" t="str">
            <v>CIP3069</v>
          </cell>
          <cell r="I144">
            <v>33</v>
          </cell>
          <cell r="J144" t="str">
            <v>Primary</v>
          </cell>
          <cell r="K144" t="str">
            <v>Cromford CE Primary School</v>
          </cell>
          <cell r="L144" t="str">
            <v>CIP3069</v>
          </cell>
        </row>
        <row r="145">
          <cell r="B145" t="str">
            <v>CIP3098</v>
          </cell>
          <cell r="C145">
            <v>144</v>
          </cell>
          <cell r="D145" t="str">
            <v>CIP3098</v>
          </cell>
          <cell r="H145" t="str">
            <v>CIP3098</v>
          </cell>
          <cell r="I145">
            <v>33</v>
          </cell>
          <cell r="J145" t="str">
            <v>Primary</v>
          </cell>
          <cell r="K145" t="str">
            <v>Mugginton CE Voluntary Controlled Primary School</v>
          </cell>
          <cell r="L145" t="str">
            <v>CIP3098</v>
          </cell>
        </row>
        <row r="146">
          <cell r="B146" t="str">
            <v>CIP3090</v>
          </cell>
          <cell r="C146">
            <v>145</v>
          </cell>
          <cell r="D146" t="str">
            <v>CIP3090</v>
          </cell>
          <cell r="H146" t="str">
            <v>CIP3090</v>
          </cell>
          <cell r="I146">
            <v>37</v>
          </cell>
          <cell r="J146" t="str">
            <v>Primary</v>
          </cell>
          <cell r="K146" t="str">
            <v>Stanton In Peak CE (Controlled) Primary School</v>
          </cell>
          <cell r="L146" t="str">
            <v>CIP3090</v>
          </cell>
        </row>
        <row r="147">
          <cell r="B147" t="str">
            <v>CIP3022</v>
          </cell>
          <cell r="C147">
            <v>146</v>
          </cell>
          <cell r="D147" t="str">
            <v>CIP3022</v>
          </cell>
          <cell r="H147" t="str">
            <v>CIP3022</v>
          </cell>
          <cell r="I147">
            <v>38</v>
          </cell>
          <cell r="J147" t="str">
            <v>Primary</v>
          </cell>
          <cell r="K147" t="str">
            <v>Castleton CE (Controlled) Primary School</v>
          </cell>
          <cell r="L147" t="str">
            <v>CIP3022</v>
          </cell>
        </row>
        <row r="148">
          <cell r="B148" t="str">
            <v>CIP3015</v>
          </cell>
          <cell r="C148">
            <v>147</v>
          </cell>
          <cell r="D148" t="str">
            <v>CIP3015</v>
          </cell>
          <cell r="H148" t="str">
            <v>CIP3015</v>
          </cell>
          <cell r="I148">
            <v>40</v>
          </cell>
          <cell r="J148" t="str">
            <v>Primary</v>
          </cell>
          <cell r="K148" t="str">
            <v>Bradley CE Controlled Primary School</v>
          </cell>
          <cell r="L148" t="str">
            <v>CIP3015</v>
          </cell>
        </row>
        <row r="149">
          <cell r="B149" t="str">
            <v>CIP3094</v>
          </cell>
          <cell r="C149">
            <v>148</v>
          </cell>
          <cell r="D149" t="str">
            <v>CIP3094</v>
          </cell>
          <cell r="H149" t="str">
            <v>CIP3094</v>
          </cell>
          <cell r="I149">
            <v>41</v>
          </cell>
          <cell r="J149" t="str">
            <v>Primary</v>
          </cell>
          <cell r="K149" t="str">
            <v>Stretton Handley CE (Controlled) Primary School</v>
          </cell>
          <cell r="L149" t="str">
            <v>CIP3094</v>
          </cell>
        </row>
        <row r="150">
          <cell r="B150" t="str">
            <v>CIP3306</v>
          </cell>
          <cell r="C150">
            <v>149</v>
          </cell>
          <cell r="D150" t="str">
            <v>CIP3306</v>
          </cell>
          <cell r="H150" t="str">
            <v>CIP3306</v>
          </cell>
          <cell r="I150">
            <v>41</v>
          </cell>
          <cell r="J150" t="str">
            <v>Primary</v>
          </cell>
          <cell r="K150" t="str">
            <v>Carsington &amp; Hopton (Voluntary Aided) CE Primary School</v>
          </cell>
          <cell r="L150" t="str">
            <v>CIP3306</v>
          </cell>
        </row>
        <row r="151">
          <cell r="B151" t="str">
            <v>CIP3079</v>
          </cell>
          <cell r="C151">
            <v>150</v>
          </cell>
          <cell r="D151" t="str">
            <v>CIP3079</v>
          </cell>
          <cell r="H151" t="str">
            <v>CIP3079</v>
          </cell>
          <cell r="I151">
            <v>42</v>
          </cell>
          <cell r="J151" t="str">
            <v>Primary</v>
          </cell>
          <cell r="K151" t="str">
            <v>Peak Forest CE (Voluntary Controlled) Primary School</v>
          </cell>
          <cell r="L151" t="str">
            <v>CIP3079</v>
          </cell>
        </row>
        <row r="152">
          <cell r="B152" t="str">
            <v>CIP2244</v>
          </cell>
          <cell r="C152">
            <v>151</v>
          </cell>
          <cell r="D152" t="str">
            <v>CIP2244</v>
          </cell>
          <cell r="H152" t="str">
            <v>CIP2244</v>
          </cell>
          <cell r="I152">
            <v>43</v>
          </cell>
          <cell r="J152" t="str">
            <v>Primary</v>
          </cell>
          <cell r="K152" t="str">
            <v>Sudbury Primary School</v>
          </cell>
          <cell r="L152" t="str">
            <v>CIP2244</v>
          </cell>
        </row>
        <row r="153">
          <cell r="B153" t="str">
            <v>CIP3037</v>
          </cell>
          <cell r="C153">
            <v>152</v>
          </cell>
          <cell r="D153" t="str">
            <v>CIP3037</v>
          </cell>
          <cell r="H153" t="str">
            <v>CIP3037</v>
          </cell>
          <cell r="I153">
            <v>43</v>
          </cell>
          <cell r="J153" t="str">
            <v>Primary</v>
          </cell>
          <cell r="K153" t="str">
            <v>Great Hucklow CE Primary School</v>
          </cell>
          <cell r="L153" t="str">
            <v>CIP3037</v>
          </cell>
        </row>
        <row r="154">
          <cell r="B154" t="str">
            <v>CIP3071</v>
          </cell>
          <cell r="C154">
            <v>153</v>
          </cell>
          <cell r="D154" t="str">
            <v>CIP3071</v>
          </cell>
          <cell r="H154" t="str">
            <v>CIP3071</v>
          </cell>
          <cell r="I154">
            <v>43</v>
          </cell>
          <cell r="J154" t="str">
            <v>Primary</v>
          </cell>
          <cell r="K154" t="str">
            <v>South Darley CE (Controlled) Primary School</v>
          </cell>
          <cell r="L154" t="str">
            <v>CIP3071</v>
          </cell>
        </row>
        <row r="155">
          <cell r="B155" t="str">
            <v>CIP3324</v>
          </cell>
          <cell r="C155">
            <v>154</v>
          </cell>
          <cell r="D155" t="str">
            <v>CIP3324</v>
          </cell>
          <cell r="H155" t="str">
            <v>CIP3324</v>
          </cell>
          <cell r="I155">
            <v>43</v>
          </cell>
          <cell r="J155" t="str">
            <v>Primary</v>
          </cell>
          <cell r="K155" t="str">
            <v>Litton CE Aided Primary School</v>
          </cell>
          <cell r="L155" t="str">
            <v>CIP3324</v>
          </cell>
        </row>
        <row r="156">
          <cell r="B156" t="str">
            <v>CIP2187</v>
          </cell>
          <cell r="C156">
            <v>155</v>
          </cell>
          <cell r="D156" t="str">
            <v>CIP2187</v>
          </cell>
          <cell r="H156" t="str">
            <v>CIP2187</v>
          </cell>
          <cell r="I156">
            <v>44</v>
          </cell>
          <cell r="J156" t="str">
            <v>Primary</v>
          </cell>
          <cell r="K156" t="str">
            <v>Parwich Primary School</v>
          </cell>
          <cell r="L156" t="str">
            <v>CIP2187</v>
          </cell>
        </row>
        <row r="157">
          <cell r="B157" t="str">
            <v>CIP3317</v>
          </cell>
          <cell r="C157">
            <v>156</v>
          </cell>
          <cell r="D157" t="str">
            <v>CIP3317</v>
          </cell>
          <cell r="H157" t="str">
            <v>CIP3317</v>
          </cell>
          <cell r="I157">
            <v>45</v>
          </cell>
          <cell r="J157" t="str">
            <v>Primary</v>
          </cell>
          <cell r="K157" t="str">
            <v>The FitzHerbert CE Voluntary Aided Primary School</v>
          </cell>
          <cell r="L157" t="str">
            <v>CIP3317</v>
          </cell>
        </row>
        <row r="158">
          <cell r="B158" t="str">
            <v>CIP3521</v>
          </cell>
          <cell r="C158">
            <v>157</v>
          </cell>
          <cell r="D158" t="str">
            <v>CIP3521</v>
          </cell>
          <cell r="H158" t="str">
            <v>CIP3521</v>
          </cell>
          <cell r="I158">
            <v>45</v>
          </cell>
          <cell r="J158" t="str">
            <v>Primary</v>
          </cell>
          <cell r="K158" t="str">
            <v>St Margaret's Catholic Primary School</v>
          </cell>
          <cell r="L158" t="str">
            <v>CIP3521</v>
          </cell>
        </row>
        <row r="159">
          <cell r="B159" t="str">
            <v>CIP2132</v>
          </cell>
          <cell r="C159">
            <v>158</v>
          </cell>
          <cell r="D159" t="str">
            <v>CIP2132</v>
          </cell>
          <cell r="H159" t="str">
            <v>CIP2132</v>
          </cell>
          <cell r="I159">
            <v>47</v>
          </cell>
          <cell r="J159" t="str">
            <v>Primary</v>
          </cell>
          <cell r="K159" t="str">
            <v>Hope Primary School</v>
          </cell>
          <cell r="L159" t="str">
            <v>CIP2132</v>
          </cell>
        </row>
        <row r="160">
          <cell r="B160" t="str">
            <v>CIP3073</v>
          </cell>
          <cell r="C160">
            <v>159</v>
          </cell>
          <cell r="D160" t="str">
            <v>CIP3073</v>
          </cell>
          <cell r="H160" t="str">
            <v>CIP3073</v>
          </cell>
          <cell r="I160">
            <v>47</v>
          </cell>
          <cell r="J160" t="str">
            <v>Primary</v>
          </cell>
          <cell r="K160" t="str">
            <v>Monyash CE Voluntary Controlled Primary School</v>
          </cell>
          <cell r="L160" t="str">
            <v>CIP3073</v>
          </cell>
        </row>
        <row r="161">
          <cell r="B161" t="str">
            <v>CIP2051</v>
          </cell>
          <cell r="C161">
            <v>160</v>
          </cell>
          <cell r="D161" t="str">
            <v>CIP2051</v>
          </cell>
          <cell r="H161" t="str">
            <v>CIP2051</v>
          </cell>
          <cell r="I161">
            <v>48</v>
          </cell>
          <cell r="J161" t="str">
            <v>Primary</v>
          </cell>
          <cell r="K161" t="str">
            <v>Wigley Primary School</v>
          </cell>
          <cell r="L161" t="str">
            <v>CIP2051</v>
          </cell>
        </row>
        <row r="162">
          <cell r="B162" t="str">
            <v>CIP3076</v>
          </cell>
          <cell r="C162">
            <v>161</v>
          </cell>
          <cell r="D162" t="str">
            <v>CIP3076</v>
          </cell>
          <cell r="H162" t="str">
            <v>CIP3076</v>
          </cell>
          <cell r="I162">
            <v>48</v>
          </cell>
          <cell r="J162" t="str">
            <v>Primary</v>
          </cell>
          <cell r="K162" t="str">
            <v>Long Lane CE Controlled Primary School</v>
          </cell>
          <cell r="L162" t="str">
            <v>CIP3076</v>
          </cell>
        </row>
        <row r="163">
          <cell r="B163" t="str">
            <v>CIP2169</v>
          </cell>
          <cell r="C163">
            <v>162</v>
          </cell>
          <cell r="D163" t="str">
            <v>CIP2169</v>
          </cell>
          <cell r="H163" t="str">
            <v>CIP2169</v>
          </cell>
          <cell r="I163">
            <v>49</v>
          </cell>
          <cell r="J163" t="str">
            <v>Primary</v>
          </cell>
          <cell r="K163" t="str">
            <v>Marston Montgomery Primary School</v>
          </cell>
          <cell r="L163" t="str">
            <v>CIP2169</v>
          </cell>
        </row>
        <row r="164">
          <cell r="B164" t="str">
            <v>CIP2233</v>
          </cell>
          <cell r="C164">
            <v>163</v>
          </cell>
          <cell r="D164" t="str">
            <v>CIP2233</v>
          </cell>
          <cell r="H164" t="str">
            <v>CIP2233</v>
          </cell>
          <cell r="I164">
            <v>50</v>
          </cell>
          <cell r="J164" t="str">
            <v>Primary</v>
          </cell>
          <cell r="K164" t="str">
            <v>Barrow Hill Primary School</v>
          </cell>
          <cell r="L164" t="str">
            <v>CIP2233</v>
          </cell>
        </row>
        <row r="165">
          <cell r="B165" t="str">
            <v>CIP2266</v>
          </cell>
          <cell r="C165">
            <v>164</v>
          </cell>
          <cell r="D165" t="str">
            <v>CIP2266</v>
          </cell>
          <cell r="H165" t="str">
            <v>CIP2266</v>
          </cell>
          <cell r="I165">
            <v>50</v>
          </cell>
          <cell r="J165" t="str">
            <v>Primary</v>
          </cell>
          <cell r="K165" t="str">
            <v>Wessington Primary School</v>
          </cell>
          <cell r="L165" t="str">
            <v>CIP2266</v>
          </cell>
        </row>
        <row r="166">
          <cell r="B166" t="str">
            <v>CIP3060</v>
          </cell>
          <cell r="C166">
            <v>165</v>
          </cell>
          <cell r="D166" t="str">
            <v>CIP3060</v>
          </cell>
          <cell r="H166" t="str">
            <v>CIP3060</v>
          </cell>
          <cell r="I166">
            <v>52</v>
          </cell>
          <cell r="J166" t="str">
            <v>Primary</v>
          </cell>
          <cell r="K166" t="str">
            <v>Kirk Ireton CE Voluntary Controlled Primary School</v>
          </cell>
          <cell r="L166" t="str">
            <v>CIP3060</v>
          </cell>
        </row>
        <row r="167">
          <cell r="B167" t="str">
            <v>CIP3337</v>
          </cell>
          <cell r="C167">
            <v>166</v>
          </cell>
          <cell r="D167" t="str">
            <v>CIP3337</v>
          </cell>
          <cell r="H167" t="str">
            <v>CIP3337</v>
          </cell>
          <cell r="I167">
            <v>52</v>
          </cell>
          <cell r="J167" t="str">
            <v>Primary</v>
          </cell>
          <cell r="K167" t="str">
            <v>Taddington &amp; Priestcliffe CE Aided Primary School</v>
          </cell>
          <cell r="L167" t="str">
            <v>CIP3337</v>
          </cell>
        </row>
        <row r="168">
          <cell r="B168" t="str">
            <v>CIP3056</v>
          </cell>
          <cell r="C168">
            <v>167</v>
          </cell>
          <cell r="D168" t="str">
            <v>CIP3056</v>
          </cell>
          <cell r="H168" t="str">
            <v>CIP3056</v>
          </cell>
          <cell r="I168">
            <v>53</v>
          </cell>
          <cell r="J168" t="str">
            <v>Primary</v>
          </cell>
          <cell r="K168" t="str">
            <v>Hulland CE (Voluntary Controlled) Primary School</v>
          </cell>
          <cell r="L168" t="str">
            <v>CIP3056</v>
          </cell>
        </row>
        <row r="169">
          <cell r="B169" t="str">
            <v>CIP3070</v>
          </cell>
          <cell r="C169">
            <v>168</v>
          </cell>
          <cell r="D169" t="str">
            <v>CIP3070</v>
          </cell>
          <cell r="H169" t="str">
            <v>CIP3070</v>
          </cell>
          <cell r="I169">
            <v>56</v>
          </cell>
          <cell r="J169" t="str">
            <v>Primary</v>
          </cell>
          <cell r="K169" t="str">
            <v>Matlock Bath Holy Trinity CE (Controlled) Primary School</v>
          </cell>
          <cell r="L169" t="str">
            <v>CIP3070</v>
          </cell>
        </row>
        <row r="170">
          <cell r="B170" t="str">
            <v>CIP2182</v>
          </cell>
          <cell r="C170">
            <v>169</v>
          </cell>
          <cell r="D170" t="str">
            <v>CIP2182</v>
          </cell>
          <cell r="H170" t="str">
            <v>CIP2182</v>
          </cell>
          <cell r="I170">
            <v>57</v>
          </cell>
          <cell r="J170" t="str">
            <v>Primary</v>
          </cell>
          <cell r="K170" t="str">
            <v>Thornsett Primary School</v>
          </cell>
          <cell r="L170" t="str">
            <v>CIP2182</v>
          </cell>
        </row>
        <row r="171">
          <cell r="B171" t="str">
            <v>CIP3105</v>
          </cell>
          <cell r="C171">
            <v>170</v>
          </cell>
          <cell r="D171" t="str">
            <v>CIP3105</v>
          </cell>
          <cell r="H171" t="str">
            <v>CIP3105</v>
          </cell>
          <cell r="I171">
            <v>57</v>
          </cell>
          <cell r="J171" t="str">
            <v>Primary</v>
          </cell>
          <cell r="K171" t="str">
            <v>Crich Carr CE Voluntary Controlled Primary School</v>
          </cell>
          <cell r="L171" t="str">
            <v>CIP3105</v>
          </cell>
        </row>
        <row r="172">
          <cell r="B172" t="str">
            <v>CIP3065</v>
          </cell>
          <cell r="C172">
            <v>171</v>
          </cell>
          <cell r="D172" t="str">
            <v>CIP3065</v>
          </cell>
          <cell r="H172" t="str">
            <v>CIP3065</v>
          </cell>
          <cell r="I172">
            <v>59</v>
          </cell>
          <cell r="J172" t="str">
            <v>Primary</v>
          </cell>
          <cell r="K172" t="str">
            <v>Mapperley CE Voluntary Controlled Primary School</v>
          </cell>
          <cell r="L172" t="str">
            <v>CIP3065</v>
          </cell>
        </row>
        <row r="173">
          <cell r="B173" t="str">
            <v>CIP3075</v>
          </cell>
          <cell r="C173">
            <v>172</v>
          </cell>
          <cell r="D173" t="str">
            <v>CIP3075</v>
          </cell>
          <cell r="H173" t="str">
            <v>CIP3075</v>
          </cell>
          <cell r="I173">
            <v>59</v>
          </cell>
          <cell r="J173" t="str">
            <v>Primary</v>
          </cell>
          <cell r="K173" t="str">
            <v>Norbury CE School</v>
          </cell>
          <cell r="L173" t="str">
            <v>CIP3075</v>
          </cell>
        </row>
        <row r="174">
          <cell r="B174" t="str">
            <v>CIP2106</v>
          </cell>
          <cell r="C174">
            <v>173</v>
          </cell>
          <cell r="D174" t="str">
            <v>CIP2106</v>
          </cell>
          <cell r="H174" t="str">
            <v>CIP2106</v>
          </cell>
          <cell r="I174">
            <v>60</v>
          </cell>
          <cell r="J174" t="str">
            <v>Primary</v>
          </cell>
          <cell r="K174" t="str">
            <v>Grindleford Primary School</v>
          </cell>
          <cell r="L174" t="str">
            <v>CIP2106</v>
          </cell>
        </row>
        <row r="175">
          <cell r="B175" t="str">
            <v>CIP2103</v>
          </cell>
          <cell r="C175">
            <v>174</v>
          </cell>
          <cell r="D175" t="str">
            <v>CIP2103</v>
          </cell>
          <cell r="H175" t="str">
            <v>CIP2103</v>
          </cell>
          <cell r="I175">
            <v>61</v>
          </cell>
          <cell r="J175" t="str">
            <v>Primary</v>
          </cell>
          <cell r="K175" t="str">
            <v>Egginton Primary School</v>
          </cell>
          <cell r="L175" t="str">
            <v>CIP2103</v>
          </cell>
        </row>
        <row r="176">
          <cell r="B176" t="str">
            <v>CIP3540</v>
          </cell>
          <cell r="C176">
            <v>175</v>
          </cell>
          <cell r="D176" t="str">
            <v>CIP3540</v>
          </cell>
          <cell r="H176" t="str">
            <v>CIP3540</v>
          </cell>
          <cell r="I176">
            <v>64</v>
          </cell>
          <cell r="J176" t="str">
            <v>Primary</v>
          </cell>
          <cell r="K176" t="str">
            <v>Youlgrave All Saints CE Voluntary Aided Primary School</v>
          </cell>
          <cell r="L176" t="str">
            <v>CIP3540</v>
          </cell>
        </row>
        <row r="177">
          <cell r="B177" t="str">
            <v>CIP3064</v>
          </cell>
          <cell r="C177">
            <v>176</v>
          </cell>
          <cell r="D177" t="str">
            <v>CIP3064</v>
          </cell>
          <cell r="H177" t="str">
            <v>CIP3064</v>
          </cell>
          <cell r="I177">
            <v>65</v>
          </cell>
          <cell r="J177" t="str">
            <v>Primary</v>
          </cell>
          <cell r="K177" t="str">
            <v>Longford CE (Controlled) Primary School</v>
          </cell>
          <cell r="L177" t="str">
            <v>CIP3064</v>
          </cell>
        </row>
        <row r="178">
          <cell r="B178" t="str">
            <v>CIP2052</v>
          </cell>
          <cell r="C178">
            <v>177</v>
          </cell>
          <cell r="D178" t="str">
            <v>CIP2052</v>
          </cell>
          <cell r="H178" t="str">
            <v>CIP2052</v>
          </cell>
          <cell r="I178">
            <v>66</v>
          </cell>
          <cell r="J178" t="str">
            <v>Primary</v>
          </cell>
          <cell r="K178" t="str">
            <v>Brassington Primary School</v>
          </cell>
          <cell r="L178" t="str">
            <v>CIP2052</v>
          </cell>
        </row>
        <row r="179">
          <cell r="B179" t="str">
            <v>CIP3061</v>
          </cell>
          <cell r="C179">
            <v>178</v>
          </cell>
          <cell r="D179" t="str">
            <v>CIP3061</v>
          </cell>
          <cell r="H179" t="str">
            <v>CIP3061</v>
          </cell>
          <cell r="I179">
            <v>66</v>
          </cell>
          <cell r="J179" t="str">
            <v>Primary</v>
          </cell>
          <cell r="K179" t="str">
            <v>Kirk Langley CE Voluntary Controlled Primary School</v>
          </cell>
          <cell r="L179" t="str">
            <v>CIP3061</v>
          </cell>
        </row>
        <row r="180">
          <cell r="B180" t="str">
            <v>CIP3074</v>
          </cell>
          <cell r="C180">
            <v>179</v>
          </cell>
          <cell r="D180" t="str">
            <v>CIP3074</v>
          </cell>
          <cell r="H180" t="str">
            <v>CIP3074</v>
          </cell>
          <cell r="I180">
            <v>67</v>
          </cell>
          <cell r="J180" t="str">
            <v>Primary</v>
          </cell>
          <cell r="K180" t="str">
            <v>Netherseal St Peter's CE Controlled Primary School</v>
          </cell>
          <cell r="L180" t="str">
            <v>CIP3074</v>
          </cell>
        </row>
        <row r="181">
          <cell r="B181" t="str">
            <v>CIP2205</v>
          </cell>
          <cell r="C181">
            <v>180</v>
          </cell>
          <cell r="D181" t="str">
            <v>CIP2205</v>
          </cell>
          <cell r="H181" t="str">
            <v>CIP2205</v>
          </cell>
          <cell r="I181">
            <v>70</v>
          </cell>
          <cell r="J181" t="str">
            <v>Primary</v>
          </cell>
          <cell r="K181" t="str">
            <v>Street Lane Primary School</v>
          </cell>
          <cell r="L181" t="str">
            <v>CIP2205</v>
          </cell>
        </row>
        <row r="182">
          <cell r="B182" t="str">
            <v>CIP3068</v>
          </cell>
          <cell r="C182">
            <v>181</v>
          </cell>
          <cell r="D182" t="str">
            <v>CIP3068</v>
          </cell>
          <cell r="H182" t="str">
            <v>CIP3068</v>
          </cell>
          <cell r="I182">
            <v>72</v>
          </cell>
          <cell r="J182" t="str">
            <v>Primary</v>
          </cell>
          <cell r="K182" t="str">
            <v>Darley Churchtown CE Primary School</v>
          </cell>
          <cell r="L182" t="str">
            <v>CIP3068</v>
          </cell>
        </row>
        <row r="183">
          <cell r="B183" t="str">
            <v>CIP3024</v>
          </cell>
          <cell r="C183">
            <v>182</v>
          </cell>
          <cell r="D183" t="str">
            <v>CIP3024</v>
          </cell>
          <cell r="H183" t="str">
            <v>CIP3024</v>
          </cell>
          <cell r="I183">
            <v>73</v>
          </cell>
          <cell r="J183" t="str">
            <v>Primary</v>
          </cell>
          <cell r="K183" t="str">
            <v>Dove Holes CE Voluntary Controlled Primary School</v>
          </cell>
          <cell r="L183" t="str">
            <v>CIP3024</v>
          </cell>
        </row>
        <row r="184">
          <cell r="B184" t="str">
            <v>CIP3038</v>
          </cell>
          <cell r="C184">
            <v>183</v>
          </cell>
          <cell r="D184" t="str">
            <v>CIP3038</v>
          </cell>
          <cell r="H184" t="str">
            <v>CIP3038</v>
          </cell>
          <cell r="I184">
            <v>73</v>
          </cell>
          <cell r="J184" t="str">
            <v>Primary</v>
          </cell>
          <cell r="K184" t="str">
            <v>Rowsley CE Primary School</v>
          </cell>
          <cell r="L184" t="str">
            <v>CIP3038</v>
          </cell>
        </row>
        <row r="185">
          <cell r="B185" t="str">
            <v>CIP2173</v>
          </cell>
          <cell r="C185">
            <v>184</v>
          </cell>
          <cell r="D185" t="str">
            <v>CIP2173</v>
          </cell>
          <cell r="H185" t="str">
            <v>CIP2173</v>
          </cell>
          <cell r="I185">
            <v>74</v>
          </cell>
          <cell r="J185" t="str">
            <v>Primary</v>
          </cell>
          <cell r="K185" t="str">
            <v>Tansley Primary School</v>
          </cell>
          <cell r="L185" t="str">
            <v>CIP2173</v>
          </cell>
        </row>
        <row r="186">
          <cell r="B186" t="str">
            <v>CIP3034</v>
          </cell>
          <cell r="C186">
            <v>185</v>
          </cell>
          <cell r="D186" t="str">
            <v>CIP3034</v>
          </cell>
          <cell r="H186" t="str">
            <v>CIP3034</v>
          </cell>
          <cell r="I186">
            <v>74</v>
          </cell>
          <cell r="J186" t="str">
            <v>Primary</v>
          </cell>
          <cell r="K186" t="str">
            <v>Eyam C E Controlled Primary School</v>
          </cell>
          <cell r="L186" t="str">
            <v>CIP3034</v>
          </cell>
        </row>
        <row r="187">
          <cell r="B187" t="str">
            <v>CIP3088</v>
          </cell>
          <cell r="C187">
            <v>186</v>
          </cell>
          <cell r="D187" t="str">
            <v>CIP3088</v>
          </cell>
          <cell r="H187" t="str">
            <v>CIP3088</v>
          </cell>
          <cell r="I187">
            <v>74</v>
          </cell>
          <cell r="J187" t="str">
            <v>Primary</v>
          </cell>
          <cell r="K187" t="str">
            <v>Stanley Common CE Voluntary Controlled Primary School</v>
          </cell>
          <cell r="L187" t="str">
            <v>CIP3088</v>
          </cell>
        </row>
        <row r="188">
          <cell r="B188" t="str">
            <v>CIP2625</v>
          </cell>
          <cell r="C188">
            <v>187</v>
          </cell>
          <cell r="D188" t="str">
            <v>CIP2625</v>
          </cell>
          <cell r="H188" t="str">
            <v>CIP2625</v>
          </cell>
          <cell r="I188">
            <v>75</v>
          </cell>
          <cell r="J188" t="str">
            <v>Primary</v>
          </cell>
          <cell r="K188" t="str">
            <v>Milford Community Primary School</v>
          </cell>
          <cell r="L188" t="str">
            <v>CIP2625</v>
          </cell>
        </row>
        <row r="189">
          <cell r="B189" t="str">
            <v>CIP3062</v>
          </cell>
          <cell r="C189">
            <v>188</v>
          </cell>
          <cell r="D189" t="str">
            <v>CIP3062</v>
          </cell>
          <cell r="H189" t="str">
            <v>CIP3062</v>
          </cell>
          <cell r="I189">
            <v>75</v>
          </cell>
          <cell r="J189" t="str">
            <v>Primary</v>
          </cell>
          <cell r="K189" t="str">
            <v>Kniveton CE (Controlled) Primary School</v>
          </cell>
          <cell r="L189" t="str">
            <v>CIP3062</v>
          </cell>
        </row>
        <row r="190">
          <cell r="B190" t="str">
            <v>CIP3326</v>
          </cell>
          <cell r="C190">
            <v>189</v>
          </cell>
          <cell r="D190" t="str">
            <v>CIP3326</v>
          </cell>
          <cell r="H190" t="str">
            <v>CIP3326</v>
          </cell>
          <cell r="I190">
            <v>75</v>
          </cell>
          <cell r="J190" t="str">
            <v>Primary</v>
          </cell>
          <cell r="K190" t="str">
            <v>Bonsall CE (Aided) Primary School</v>
          </cell>
          <cell r="L190" t="str">
            <v>CIP3326</v>
          </cell>
        </row>
        <row r="191">
          <cell r="B191" t="str">
            <v>CIP2044</v>
          </cell>
          <cell r="C191">
            <v>190</v>
          </cell>
          <cell r="D191" t="str">
            <v>CIP2044</v>
          </cell>
          <cell r="H191" t="str">
            <v>CIP2044</v>
          </cell>
          <cell r="I191">
            <v>78</v>
          </cell>
          <cell r="J191" t="str">
            <v>Primary</v>
          </cell>
          <cell r="K191" t="str">
            <v>Westhouses Primary School</v>
          </cell>
          <cell r="L191" t="str">
            <v>CIP2044</v>
          </cell>
        </row>
        <row r="192">
          <cell r="B192" t="str">
            <v>CIP2083</v>
          </cell>
          <cell r="C192">
            <v>191</v>
          </cell>
          <cell r="D192" t="str">
            <v>CIP2083</v>
          </cell>
          <cell r="H192" t="str">
            <v>CIP2083</v>
          </cell>
          <cell r="I192">
            <v>78</v>
          </cell>
          <cell r="J192" t="str">
            <v>Primary</v>
          </cell>
          <cell r="K192" t="str">
            <v>Curbar Primary School</v>
          </cell>
          <cell r="L192" t="str">
            <v>CIP2083</v>
          </cell>
        </row>
        <row r="193">
          <cell r="B193" t="str">
            <v>CIP2177</v>
          </cell>
          <cell r="C193">
            <v>192</v>
          </cell>
          <cell r="D193" t="str">
            <v>CIP2177</v>
          </cell>
          <cell r="H193" t="str">
            <v>CIP2177</v>
          </cell>
          <cell r="I193">
            <v>78</v>
          </cell>
          <cell r="J193" t="str">
            <v>Primary</v>
          </cell>
          <cell r="K193" t="str">
            <v>Morley Primary School</v>
          </cell>
          <cell r="L193" t="str">
            <v>CIP2177</v>
          </cell>
        </row>
        <row r="194">
          <cell r="B194" t="str">
            <v>CIP2255</v>
          </cell>
          <cell r="C194">
            <v>193</v>
          </cell>
          <cell r="D194" t="str">
            <v>CIP2255</v>
          </cell>
          <cell r="H194" t="str">
            <v>CIP2255</v>
          </cell>
          <cell r="I194">
            <v>78</v>
          </cell>
          <cell r="J194" t="str">
            <v>Primary</v>
          </cell>
          <cell r="K194" t="str">
            <v>Stanton Primary School</v>
          </cell>
          <cell r="L194" t="str">
            <v>CIP2255</v>
          </cell>
        </row>
        <row r="195">
          <cell r="B195" t="str">
            <v>CIP2279</v>
          </cell>
          <cell r="C195">
            <v>194</v>
          </cell>
          <cell r="D195" t="str">
            <v>CIP2279</v>
          </cell>
          <cell r="H195" t="str">
            <v>CIP2279</v>
          </cell>
          <cell r="I195">
            <v>78</v>
          </cell>
          <cell r="J195" t="str">
            <v>Primary</v>
          </cell>
          <cell r="K195" t="str">
            <v>Peak Dale Primary School</v>
          </cell>
          <cell r="L195" t="str">
            <v>CIP2279</v>
          </cell>
        </row>
        <row r="196">
          <cell r="B196" t="str">
            <v>CIP2623</v>
          </cell>
          <cell r="C196">
            <v>195</v>
          </cell>
          <cell r="D196" t="str">
            <v>CIP2623</v>
          </cell>
          <cell r="H196" t="str">
            <v>CIP2623</v>
          </cell>
          <cell r="I196">
            <v>78</v>
          </cell>
          <cell r="J196" t="str">
            <v>Primary</v>
          </cell>
          <cell r="K196" t="str">
            <v>Ambergate Primary School</v>
          </cell>
          <cell r="L196" t="str">
            <v>CIP2623</v>
          </cell>
        </row>
        <row r="197">
          <cell r="B197" t="str">
            <v>CIP2277</v>
          </cell>
          <cell r="C197">
            <v>196</v>
          </cell>
          <cell r="D197" t="str">
            <v>CIP2277</v>
          </cell>
          <cell r="H197" t="str">
            <v>CIP2277</v>
          </cell>
          <cell r="I197">
            <v>79</v>
          </cell>
          <cell r="J197" t="str">
            <v>Primary</v>
          </cell>
          <cell r="K197" t="str">
            <v>Middleton Community Primary School</v>
          </cell>
          <cell r="L197" t="str">
            <v>CIP2277</v>
          </cell>
        </row>
        <row r="198">
          <cell r="B198" t="str">
            <v>CIP3312</v>
          </cell>
          <cell r="C198">
            <v>197</v>
          </cell>
          <cell r="D198" t="str">
            <v>CIP3312</v>
          </cell>
          <cell r="H198" t="str">
            <v>CIP3312</v>
          </cell>
          <cell r="I198">
            <v>80</v>
          </cell>
          <cell r="J198" t="str">
            <v>Primary</v>
          </cell>
          <cell r="K198" t="str">
            <v>Fritchley CE (Aided) Primary School</v>
          </cell>
          <cell r="L198" t="str">
            <v>CIP3312</v>
          </cell>
        </row>
        <row r="199">
          <cell r="B199" t="str">
            <v>CIP3331</v>
          </cell>
          <cell r="C199">
            <v>198</v>
          </cell>
          <cell r="D199" t="str">
            <v>CIP3331</v>
          </cell>
          <cell r="H199" t="str">
            <v>CIP3331</v>
          </cell>
          <cell r="I199">
            <v>80</v>
          </cell>
          <cell r="J199" t="str">
            <v>Primary</v>
          </cell>
          <cell r="K199" t="str">
            <v>Pilsley CE Aided Primary School</v>
          </cell>
          <cell r="L199" t="str">
            <v>CIP3331</v>
          </cell>
        </row>
        <row r="200">
          <cell r="B200" t="str">
            <v>CIP2256</v>
          </cell>
          <cell r="C200">
            <v>199</v>
          </cell>
          <cell r="D200" t="str">
            <v>CIP2256</v>
          </cell>
          <cell r="H200" t="str">
            <v>CIP2256</v>
          </cell>
          <cell r="I200">
            <v>81</v>
          </cell>
          <cell r="J200" t="str">
            <v>Primary</v>
          </cell>
          <cell r="K200" t="str">
            <v>Temple Normanton Primary School</v>
          </cell>
          <cell r="L200" t="str">
            <v>CIP2256</v>
          </cell>
        </row>
        <row r="201">
          <cell r="B201" t="str">
            <v>CIP3340</v>
          </cell>
          <cell r="C201">
            <v>200</v>
          </cell>
          <cell r="D201" t="str">
            <v>CIP3340</v>
          </cell>
          <cell r="H201" t="str">
            <v>CIP3340</v>
          </cell>
          <cell r="I201">
            <v>81</v>
          </cell>
          <cell r="J201" t="str">
            <v>Primary</v>
          </cell>
          <cell r="K201" t="str">
            <v>Turnditch CE Voluntary Aided Primary School</v>
          </cell>
          <cell r="L201" t="str">
            <v>CIP3340</v>
          </cell>
        </row>
        <row r="202">
          <cell r="B202" t="str">
            <v>CIP2180</v>
          </cell>
          <cell r="C202">
            <v>201</v>
          </cell>
          <cell r="D202" t="str">
            <v>CIP2180</v>
          </cell>
          <cell r="H202" t="str">
            <v>CIP2180</v>
          </cell>
          <cell r="I202">
            <v>83</v>
          </cell>
          <cell r="J202" t="str">
            <v>Primary</v>
          </cell>
          <cell r="K202" t="str">
            <v>Hague Bar Primary School</v>
          </cell>
          <cell r="L202" t="str">
            <v>CIP2180</v>
          </cell>
        </row>
        <row r="203">
          <cell r="B203" t="str">
            <v>CIP3007</v>
          </cell>
          <cell r="C203">
            <v>202</v>
          </cell>
          <cell r="D203" t="str">
            <v>CIP3007</v>
          </cell>
          <cell r="H203" t="str">
            <v>CIP3007</v>
          </cell>
          <cell r="I203">
            <v>83</v>
          </cell>
          <cell r="J203" t="str">
            <v>Primary</v>
          </cell>
          <cell r="K203" t="str">
            <v>Barlow CE Voluntary Controlled Primary School</v>
          </cell>
          <cell r="L203" t="str">
            <v>CIP3007</v>
          </cell>
        </row>
        <row r="204">
          <cell r="B204" t="str">
            <v>CIP2213</v>
          </cell>
          <cell r="C204">
            <v>203</v>
          </cell>
          <cell r="D204" t="str">
            <v>CIP2213</v>
          </cell>
          <cell r="H204" t="str">
            <v>CIP2213</v>
          </cell>
          <cell r="I204">
            <v>84</v>
          </cell>
          <cell r="J204" t="str">
            <v>Primary</v>
          </cell>
          <cell r="K204" t="str">
            <v>Palterton Primary School</v>
          </cell>
          <cell r="L204" t="str">
            <v>CIP2213</v>
          </cell>
        </row>
        <row r="205">
          <cell r="B205" t="str">
            <v>CIP2245</v>
          </cell>
          <cell r="C205">
            <v>204</v>
          </cell>
          <cell r="D205" t="str">
            <v>CIP2245</v>
          </cell>
          <cell r="H205" t="str">
            <v>CIP2245</v>
          </cell>
          <cell r="I205">
            <v>84</v>
          </cell>
          <cell r="J205" t="str">
            <v>Primary</v>
          </cell>
          <cell r="K205" t="str">
            <v>Arkwright Primary School</v>
          </cell>
          <cell r="L205" t="str">
            <v>CIP2245</v>
          </cell>
        </row>
        <row r="206">
          <cell r="B206" t="str">
            <v>CIP3087</v>
          </cell>
          <cell r="C206">
            <v>205</v>
          </cell>
          <cell r="D206" t="str">
            <v>CIP3087</v>
          </cell>
          <cell r="H206" t="str">
            <v>CIP3087</v>
          </cell>
          <cell r="I206">
            <v>84</v>
          </cell>
          <cell r="J206" t="str">
            <v>Primary</v>
          </cell>
          <cell r="K206" t="str">
            <v>Stanley St Andrew's CE Voluntary Controlled Primary School</v>
          </cell>
          <cell r="L206" t="str">
            <v>CIP3087</v>
          </cell>
        </row>
        <row r="207">
          <cell r="B207" t="str">
            <v>CIP2240</v>
          </cell>
          <cell r="C207">
            <v>206</v>
          </cell>
          <cell r="D207" t="str">
            <v>CIP2240</v>
          </cell>
          <cell r="H207" t="str">
            <v>CIP2240</v>
          </cell>
          <cell r="I207">
            <v>85</v>
          </cell>
          <cell r="J207" t="str">
            <v>Primary</v>
          </cell>
          <cell r="K207" t="str">
            <v>Poolsbrook Primary School</v>
          </cell>
          <cell r="L207" t="str">
            <v>CIP2240</v>
          </cell>
        </row>
        <row r="208">
          <cell r="B208" t="str">
            <v>CIP2211</v>
          </cell>
          <cell r="C208">
            <v>207</v>
          </cell>
          <cell r="D208" t="str">
            <v>CIP2211</v>
          </cell>
          <cell r="H208" t="str">
            <v>CIP2211</v>
          </cell>
          <cell r="I208">
            <v>86</v>
          </cell>
          <cell r="J208" t="str">
            <v>Primary</v>
          </cell>
          <cell r="K208" t="str">
            <v>Scarcliffe Primary School</v>
          </cell>
          <cell r="L208" t="str">
            <v>CIP2211</v>
          </cell>
        </row>
        <row r="209">
          <cell r="B209" t="str">
            <v>CIP2072</v>
          </cell>
          <cell r="C209">
            <v>208</v>
          </cell>
          <cell r="D209" t="str">
            <v>CIP2072</v>
          </cell>
          <cell r="H209" t="str">
            <v>CIP2072</v>
          </cell>
          <cell r="I209">
            <v>88</v>
          </cell>
          <cell r="J209" t="str">
            <v>Primary</v>
          </cell>
          <cell r="K209" t="str">
            <v>Buxworth Primary School</v>
          </cell>
          <cell r="L209" t="str">
            <v>CIP2072</v>
          </cell>
        </row>
        <row r="210">
          <cell r="B210" t="str">
            <v>CIP2217</v>
          </cell>
          <cell r="C210">
            <v>209</v>
          </cell>
          <cell r="D210" t="str">
            <v>CIP2217</v>
          </cell>
          <cell r="H210" t="str">
            <v>CIP2217</v>
          </cell>
          <cell r="I210">
            <v>88</v>
          </cell>
          <cell r="J210" t="str">
            <v>Primary</v>
          </cell>
          <cell r="K210" t="str">
            <v>Shardlow Primary School</v>
          </cell>
          <cell r="L210" t="str">
            <v>CIP2217</v>
          </cell>
        </row>
        <row r="211">
          <cell r="B211" t="str">
            <v>CIP2272</v>
          </cell>
          <cell r="C211">
            <v>210</v>
          </cell>
          <cell r="D211" t="str">
            <v>CIP2272</v>
          </cell>
          <cell r="H211" t="str">
            <v>CIP2272</v>
          </cell>
          <cell r="I211">
            <v>88</v>
          </cell>
          <cell r="J211" t="str">
            <v>Primary</v>
          </cell>
          <cell r="K211" t="str">
            <v>Hodthorpe Primary School</v>
          </cell>
          <cell r="L211" t="str">
            <v>CIP2272</v>
          </cell>
        </row>
        <row r="212">
          <cell r="B212" t="str">
            <v>CIP3083</v>
          </cell>
          <cell r="C212">
            <v>211</v>
          </cell>
          <cell r="D212" t="str">
            <v>CIP3083</v>
          </cell>
          <cell r="H212" t="str">
            <v>CIP3083</v>
          </cell>
          <cell r="I212">
            <v>88</v>
          </cell>
          <cell r="J212" t="str">
            <v>Primary</v>
          </cell>
          <cell r="K212" t="str">
            <v>Rosliston CE Voluntary Controlled Primary School</v>
          </cell>
          <cell r="L212" t="str">
            <v>CIP3083</v>
          </cell>
        </row>
        <row r="213">
          <cell r="B213" t="str">
            <v>CIP2212</v>
          </cell>
          <cell r="C213">
            <v>212</v>
          </cell>
          <cell r="D213" t="str">
            <v>CIP2212</v>
          </cell>
          <cell r="H213" t="str">
            <v>CIP2212</v>
          </cell>
          <cell r="I213">
            <v>89</v>
          </cell>
          <cell r="J213" t="str">
            <v>Primary</v>
          </cell>
          <cell r="K213" t="str">
            <v>Langwith Bassett Community Primary School</v>
          </cell>
          <cell r="L213" t="str">
            <v>CIP2212</v>
          </cell>
        </row>
        <row r="214">
          <cell r="B214" t="str">
            <v>CIP2085</v>
          </cell>
          <cell r="C214">
            <v>213</v>
          </cell>
          <cell r="D214" t="str">
            <v>CIP2085</v>
          </cell>
          <cell r="H214" t="str">
            <v>CIP2085</v>
          </cell>
          <cell r="I214">
            <v>90</v>
          </cell>
          <cell r="J214" t="str">
            <v>Primary</v>
          </cell>
          <cell r="K214" t="str">
            <v>Doveridge Primary School</v>
          </cell>
          <cell r="L214" t="str">
            <v>CIP2085</v>
          </cell>
        </row>
        <row r="215">
          <cell r="B215" t="str">
            <v>CIP2269</v>
          </cell>
          <cell r="C215">
            <v>214</v>
          </cell>
          <cell r="D215" t="str">
            <v>CIP2269</v>
          </cell>
          <cell r="H215" t="str">
            <v>CIP2269</v>
          </cell>
          <cell r="I215">
            <v>90</v>
          </cell>
          <cell r="J215" t="str">
            <v>Primary</v>
          </cell>
          <cell r="K215" t="str">
            <v>Furness Vale Primary School</v>
          </cell>
          <cell r="L215" t="str">
            <v>CIP2269</v>
          </cell>
        </row>
        <row r="216">
          <cell r="B216" t="str">
            <v>CIP2178</v>
          </cell>
          <cell r="C216">
            <v>215</v>
          </cell>
          <cell r="D216" t="str">
            <v>CIP2178</v>
          </cell>
          <cell r="H216" t="str">
            <v>CIP2178</v>
          </cell>
          <cell r="I216">
            <v>91</v>
          </cell>
          <cell r="J216" t="str">
            <v>Primary</v>
          </cell>
          <cell r="K216" t="str">
            <v>Morton Primary School</v>
          </cell>
          <cell r="L216" t="str">
            <v>CIP2178</v>
          </cell>
        </row>
        <row r="217">
          <cell r="B217" t="str">
            <v>CIP2181</v>
          </cell>
          <cell r="C217">
            <v>216</v>
          </cell>
          <cell r="D217" t="str">
            <v>CIP2181</v>
          </cell>
          <cell r="H217" t="str">
            <v>CIP2181</v>
          </cell>
          <cell r="I217">
            <v>92</v>
          </cell>
          <cell r="J217" t="str">
            <v>Primary</v>
          </cell>
          <cell r="K217" t="str">
            <v>Newtown Primary School</v>
          </cell>
          <cell r="L217" t="str">
            <v>CIP2181</v>
          </cell>
        </row>
        <row r="218">
          <cell r="B218" t="str">
            <v>CIP3055</v>
          </cell>
          <cell r="C218">
            <v>217</v>
          </cell>
          <cell r="D218" t="str">
            <v>CIP3055</v>
          </cell>
          <cell r="H218" t="str">
            <v>CIP3055</v>
          </cell>
          <cell r="I218">
            <v>92</v>
          </cell>
          <cell r="J218" t="str">
            <v>Primary</v>
          </cell>
          <cell r="K218" t="str">
            <v>Horsley CE Primary School</v>
          </cell>
          <cell r="L218" t="str">
            <v>CIP3055</v>
          </cell>
        </row>
        <row r="219">
          <cell r="B219" t="str">
            <v>CIP3097</v>
          </cell>
          <cell r="C219">
            <v>218</v>
          </cell>
          <cell r="D219" t="str">
            <v>CIP3097</v>
          </cell>
          <cell r="H219" t="str">
            <v>CIP3097</v>
          </cell>
          <cell r="I219">
            <v>93</v>
          </cell>
          <cell r="J219" t="str">
            <v>Primary</v>
          </cell>
          <cell r="K219" t="str">
            <v>Walton on Trent CE Voluntary Controlled Primary and Nursery School</v>
          </cell>
          <cell r="L219" t="str">
            <v>CIP3097</v>
          </cell>
        </row>
        <row r="220">
          <cell r="B220" t="str">
            <v>CIP3163</v>
          </cell>
          <cell r="C220">
            <v>219</v>
          </cell>
          <cell r="D220" t="str">
            <v>CIP3163</v>
          </cell>
          <cell r="H220" t="str">
            <v>CIP3163</v>
          </cell>
          <cell r="I220">
            <v>97</v>
          </cell>
          <cell r="J220" t="str">
            <v>Primary</v>
          </cell>
          <cell r="K220" t="str">
            <v>Charlesworth School (Voluntary Controlled Primary)</v>
          </cell>
          <cell r="L220" t="str">
            <v>CIP3163</v>
          </cell>
        </row>
        <row r="221">
          <cell r="B221" t="str">
            <v>CIP2021</v>
          </cell>
          <cell r="C221">
            <v>220</v>
          </cell>
          <cell r="D221" t="str">
            <v>CIP2021</v>
          </cell>
          <cell r="H221" t="str">
            <v>CIP2021</v>
          </cell>
          <cell r="I221">
            <v>99</v>
          </cell>
          <cell r="J221" t="str">
            <v>Primary</v>
          </cell>
          <cell r="K221" t="str">
            <v>Bamford Primary School</v>
          </cell>
          <cell r="L221" t="str">
            <v>CIP2021</v>
          </cell>
        </row>
        <row r="222">
          <cell r="B222" t="str">
            <v>CIP2050</v>
          </cell>
          <cell r="C222">
            <v>221</v>
          </cell>
          <cell r="D222" t="str">
            <v>CIP2050</v>
          </cell>
          <cell r="H222" t="str">
            <v>CIP2050</v>
          </cell>
          <cell r="I222">
            <v>100</v>
          </cell>
          <cell r="J222" t="str">
            <v>Primary</v>
          </cell>
          <cell r="K222" t="str">
            <v>Cutthorpe Primary School</v>
          </cell>
          <cell r="L222" t="str">
            <v>CIP2050</v>
          </cell>
        </row>
        <row r="223">
          <cell r="B223" t="str">
            <v>CIP2084</v>
          </cell>
          <cell r="C223">
            <v>222</v>
          </cell>
          <cell r="D223" t="str">
            <v>CIP2084</v>
          </cell>
          <cell r="H223" t="str">
            <v>CIP2084</v>
          </cell>
          <cell r="I223">
            <v>100</v>
          </cell>
          <cell r="J223" t="str">
            <v>Primary</v>
          </cell>
          <cell r="K223" t="str">
            <v>Lea Primary School</v>
          </cell>
          <cell r="L223" t="str">
            <v>CIP2084</v>
          </cell>
        </row>
        <row r="224">
          <cell r="B224" t="str">
            <v>CIP3042</v>
          </cell>
          <cell r="C224">
            <v>223</v>
          </cell>
          <cell r="D224" t="str">
            <v>CIP3042</v>
          </cell>
          <cell r="H224" t="str">
            <v>CIP3042</v>
          </cell>
          <cell r="I224">
            <v>100</v>
          </cell>
          <cell r="J224" t="str">
            <v>Primary</v>
          </cell>
          <cell r="K224" t="str">
            <v>Hartshorne CE (Controlled) Primary School</v>
          </cell>
          <cell r="L224" t="str">
            <v>CIP3042</v>
          </cell>
        </row>
        <row r="225">
          <cell r="B225" t="str">
            <v>CIP3156</v>
          </cell>
          <cell r="C225">
            <v>224</v>
          </cell>
          <cell r="D225" t="str">
            <v>CIP3156</v>
          </cell>
          <cell r="H225" t="str">
            <v>CIP3156</v>
          </cell>
          <cell r="I225">
            <v>102</v>
          </cell>
          <cell r="J225" t="str">
            <v>Primary</v>
          </cell>
          <cell r="K225" t="str">
            <v>Church Broughton CE Controlled Primary School</v>
          </cell>
          <cell r="L225" t="str">
            <v>CIP3156</v>
          </cell>
        </row>
        <row r="226">
          <cell r="B226" t="str">
            <v>CIP2019</v>
          </cell>
          <cell r="C226">
            <v>225</v>
          </cell>
          <cell r="D226" t="str">
            <v>CIP2019</v>
          </cell>
          <cell r="H226" t="str">
            <v>CIP2019</v>
          </cell>
          <cell r="I226">
            <v>103</v>
          </cell>
          <cell r="J226" t="str">
            <v>Primary</v>
          </cell>
          <cell r="K226" t="str">
            <v>Bramley Vale Primary School</v>
          </cell>
          <cell r="L226" t="str">
            <v>CIP2019</v>
          </cell>
        </row>
        <row r="227">
          <cell r="B227" t="str">
            <v>CIP2043</v>
          </cell>
          <cell r="C227">
            <v>226</v>
          </cell>
          <cell r="D227" t="str">
            <v>CIP2043</v>
          </cell>
          <cell r="H227" t="str">
            <v>CIP2043</v>
          </cell>
          <cell r="I227">
            <v>103</v>
          </cell>
          <cell r="J227" t="str">
            <v>Primary</v>
          </cell>
          <cell r="K227" t="str">
            <v>Newton Primary School</v>
          </cell>
          <cell r="L227" t="str">
            <v>CIP2043</v>
          </cell>
        </row>
        <row r="228">
          <cell r="B228" t="str">
            <v>CIP3018</v>
          </cell>
          <cell r="C228">
            <v>227</v>
          </cell>
          <cell r="D228" t="str">
            <v>CIP3018</v>
          </cell>
          <cell r="H228" t="str">
            <v>CIP3018</v>
          </cell>
          <cell r="I228">
            <v>103</v>
          </cell>
          <cell r="J228" t="str">
            <v>Primary</v>
          </cell>
          <cell r="K228" t="str">
            <v>Breadsall CE Controlled Primary School</v>
          </cell>
          <cell r="L228" t="str">
            <v>CIP3018</v>
          </cell>
        </row>
        <row r="229">
          <cell r="B229" t="str">
            <v>CIP3026</v>
          </cell>
          <cell r="C229">
            <v>228</v>
          </cell>
          <cell r="D229" t="str">
            <v>CIP3026</v>
          </cell>
          <cell r="H229" t="str">
            <v>CIP3026</v>
          </cell>
          <cell r="I229">
            <v>103</v>
          </cell>
          <cell r="J229" t="str">
            <v>Primary</v>
          </cell>
          <cell r="K229" t="str">
            <v>Clifton CE Controlled Primary School</v>
          </cell>
          <cell r="L229" t="str">
            <v>CIP3026</v>
          </cell>
        </row>
        <row r="230">
          <cell r="B230" t="str">
            <v>CIP3315</v>
          </cell>
          <cell r="C230">
            <v>229</v>
          </cell>
          <cell r="D230" t="str">
            <v>CIP3315</v>
          </cell>
          <cell r="H230" t="str">
            <v>CIP3315</v>
          </cell>
          <cell r="I230">
            <v>103</v>
          </cell>
          <cell r="J230" t="str">
            <v>Primary</v>
          </cell>
          <cell r="K230" t="str">
            <v>Denby Free CE Voluntary Aided Primary School</v>
          </cell>
          <cell r="L230" t="str">
            <v>CIP3315</v>
          </cell>
        </row>
        <row r="231">
          <cell r="B231" t="str">
            <v>CIP3319</v>
          </cell>
          <cell r="C231">
            <v>230</v>
          </cell>
          <cell r="D231" t="str">
            <v>CIP3319</v>
          </cell>
          <cell r="H231" t="str">
            <v>CIP3319</v>
          </cell>
          <cell r="I231">
            <v>105</v>
          </cell>
          <cell r="J231" t="str">
            <v>Primary</v>
          </cell>
          <cell r="K231" t="str">
            <v>Dinting CE Voluntary Aided Primary School</v>
          </cell>
          <cell r="L231" t="str">
            <v>CIP3319</v>
          </cell>
        </row>
        <row r="232">
          <cell r="B232" t="str">
            <v>CIP3017</v>
          </cell>
          <cell r="C232">
            <v>231</v>
          </cell>
          <cell r="D232" t="str">
            <v>CIP3017</v>
          </cell>
          <cell r="H232" t="str">
            <v>CIP3017</v>
          </cell>
          <cell r="I232">
            <v>106</v>
          </cell>
          <cell r="J232" t="str">
            <v>Primary</v>
          </cell>
          <cell r="K232" t="str">
            <v>Brailsford CE Controlled Primary School</v>
          </cell>
          <cell r="L232" t="str">
            <v>CIP3017</v>
          </cell>
        </row>
        <row r="233">
          <cell r="B233" t="str">
            <v>CIP2004</v>
          </cell>
          <cell r="C233">
            <v>232</v>
          </cell>
          <cell r="D233" t="str">
            <v>CIP2004</v>
          </cell>
          <cell r="H233" t="str">
            <v>CIP2004</v>
          </cell>
          <cell r="I233">
            <v>107</v>
          </cell>
          <cell r="J233" t="str">
            <v>Primary</v>
          </cell>
          <cell r="K233" t="str">
            <v>Ironville and Codnor Park Primary School</v>
          </cell>
          <cell r="L233" t="str">
            <v>CIP2004</v>
          </cell>
        </row>
        <row r="234">
          <cell r="B234" t="str">
            <v>CIP3509</v>
          </cell>
          <cell r="C234">
            <v>233</v>
          </cell>
          <cell r="D234" t="str">
            <v>CIP3509</v>
          </cell>
          <cell r="H234" t="str">
            <v>CIP3509</v>
          </cell>
          <cell r="I234">
            <v>107</v>
          </cell>
          <cell r="J234" t="str">
            <v>Primary</v>
          </cell>
          <cell r="K234" t="str">
            <v>St Mary's Catholic Primary School (New Mills)</v>
          </cell>
          <cell r="L234" t="str">
            <v>CIP3509</v>
          </cell>
        </row>
        <row r="235">
          <cell r="B235" t="str">
            <v>CIP3329</v>
          </cell>
          <cell r="C235">
            <v>234</v>
          </cell>
          <cell r="D235" t="str">
            <v>CIP3329</v>
          </cell>
          <cell r="H235" t="str">
            <v>CIP3329</v>
          </cell>
          <cell r="I235">
            <v>109</v>
          </cell>
          <cell r="J235" t="str">
            <v>Primary</v>
          </cell>
          <cell r="K235" t="str">
            <v>St. George's CE Voluntary Aided Primary School</v>
          </cell>
          <cell r="L235" t="str">
            <v>CIP3329</v>
          </cell>
        </row>
        <row r="236">
          <cell r="B236" t="str">
            <v>CIP3504</v>
          </cell>
          <cell r="C236">
            <v>235</v>
          </cell>
          <cell r="D236" t="str">
            <v>CIP3504</v>
          </cell>
          <cell r="H236" t="str">
            <v>CIP3504</v>
          </cell>
          <cell r="I236">
            <v>109</v>
          </cell>
          <cell r="J236" t="str">
            <v>Primary</v>
          </cell>
          <cell r="K236" t="str">
            <v>All Saints Catholic Primary School (Glossop)</v>
          </cell>
          <cell r="L236" t="str">
            <v>CIP3504</v>
          </cell>
        </row>
        <row r="237">
          <cell r="B237" t="str">
            <v>CIP3538</v>
          </cell>
          <cell r="C237">
            <v>236</v>
          </cell>
          <cell r="D237" t="str">
            <v>CIP3538</v>
          </cell>
          <cell r="H237" t="str">
            <v>CIP3538</v>
          </cell>
          <cell r="I237">
            <v>110</v>
          </cell>
          <cell r="J237" t="str">
            <v>Primary</v>
          </cell>
          <cell r="K237" t="str">
            <v>Tintwistle CE Primary School</v>
          </cell>
          <cell r="L237" t="str">
            <v>CIP3538</v>
          </cell>
        </row>
        <row r="238">
          <cell r="B238" t="str">
            <v>CIP3549</v>
          </cell>
          <cell r="C238">
            <v>237</v>
          </cell>
          <cell r="D238" t="str">
            <v>CIP3549</v>
          </cell>
          <cell r="H238" t="str">
            <v>CIP3549</v>
          </cell>
          <cell r="I238">
            <v>110</v>
          </cell>
          <cell r="J238" t="str">
            <v>Primary</v>
          </cell>
          <cell r="K238" t="str">
            <v>St Joseph's Catholic and Church of England Voluntary Aided Primary School</v>
          </cell>
          <cell r="L238" t="str">
            <v>CIP3549</v>
          </cell>
        </row>
        <row r="239">
          <cell r="B239" t="str">
            <v>CIP2046</v>
          </cell>
          <cell r="C239">
            <v>238</v>
          </cell>
          <cell r="D239" t="str">
            <v>CIP2046</v>
          </cell>
          <cell r="H239" t="str">
            <v>CIP2046</v>
          </cell>
          <cell r="I239">
            <v>111</v>
          </cell>
          <cell r="J239" t="str">
            <v>Primary</v>
          </cell>
          <cell r="K239" t="str">
            <v>Brockley Primary and Nursery School</v>
          </cell>
          <cell r="L239" t="str">
            <v>CIP2046</v>
          </cell>
        </row>
        <row r="240">
          <cell r="B240" t="str">
            <v>CIP3008</v>
          </cell>
          <cell r="C240">
            <v>239</v>
          </cell>
          <cell r="D240" t="str">
            <v>CIP3008</v>
          </cell>
          <cell r="H240" t="str">
            <v>CIP3008</v>
          </cell>
          <cell r="I240">
            <v>112</v>
          </cell>
          <cell r="J240" t="str">
            <v>Primary</v>
          </cell>
          <cell r="K240" t="str">
            <v>Sale and Davy's CE (Controlled) Primary School</v>
          </cell>
          <cell r="L240" t="str">
            <v>CIP3008</v>
          </cell>
        </row>
        <row r="241">
          <cell r="B241" t="str">
            <v>CIP3342</v>
          </cell>
          <cell r="C241">
            <v>240</v>
          </cell>
          <cell r="D241" t="str">
            <v>CIP3342</v>
          </cell>
          <cell r="H241" t="str">
            <v>CIP3342</v>
          </cell>
          <cell r="I241">
            <v>113</v>
          </cell>
          <cell r="J241" t="str">
            <v>Primary</v>
          </cell>
          <cell r="K241" t="str">
            <v>Weston on Trent CE (Aided) Primary School</v>
          </cell>
          <cell r="L241" t="str">
            <v>CIP3342</v>
          </cell>
        </row>
        <row r="242">
          <cell r="B242" t="str">
            <v>CIP2229</v>
          </cell>
          <cell r="C242">
            <v>241</v>
          </cell>
          <cell r="D242" t="str">
            <v>CIP2229</v>
          </cell>
          <cell r="H242" t="str">
            <v>CIP2229</v>
          </cell>
          <cell r="I242">
            <v>115</v>
          </cell>
          <cell r="J242" t="str">
            <v>Primary</v>
          </cell>
          <cell r="K242" t="str">
            <v>South Wingfield Primary School</v>
          </cell>
          <cell r="L242" t="str">
            <v>CIP2229</v>
          </cell>
        </row>
        <row r="243">
          <cell r="B243" t="str">
            <v>CIP2005</v>
          </cell>
          <cell r="C243">
            <v>242</v>
          </cell>
          <cell r="D243" t="str">
            <v>CIP2005</v>
          </cell>
          <cell r="H243" t="str">
            <v>CIP2005</v>
          </cell>
          <cell r="I243">
            <v>117</v>
          </cell>
          <cell r="J243" t="str">
            <v>Primary</v>
          </cell>
          <cell r="K243" t="str">
            <v>Castle View Primary School</v>
          </cell>
          <cell r="L243" t="str">
            <v>CIP2005</v>
          </cell>
        </row>
        <row r="244">
          <cell r="B244" t="str">
            <v>CIP2510</v>
          </cell>
          <cell r="C244">
            <v>243</v>
          </cell>
          <cell r="D244" t="str">
            <v>CIP2510</v>
          </cell>
          <cell r="H244" t="str">
            <v>CIP2510</v>
          </cell>
          <cell r="I244">
            <v>117</v>
          </cell>
          <cell r="J244" t="str">
            <v>Primary</v>
          </cell>
          <cell r="K244" t="str">
            <v>Holme Hall Primary School</v>
          </cell>
          <cell r="L244" t="str">
            <v>CIP2510</v>
          </cell>
        </row>
        <row r="245">
          <cell r="B245" t="str">
            <v>CIP2041</v>
          </cell>
          <cell r="C245">
            <v>244</v>
          </cell>
          <cell r="D245" t="str">
            <v>CIP2041</v>
          </cell>
          <cell r="H245" t="str">
            <v>CIP2041</v>
          </cell>
          <cell r="I245">
            <v>118</v>
          </cell>
          <cell r="J245" t="str">
            <v>Primary</v>
          </cell>
          <cell r="K245" t="str">
            <v>Blackwell Primary School</v>
          </cell>
          <cell r="L245" t="str">
            <v>CIP2041</v>
          </cell>
        </row>
        <row r="246">
          <cell r="B246" t="str">
            <v>CIP2109</v>
          </cell>
          <cell r="C246">
            <v>245</v>
          </cell>
          <cell r="D246" t="str">
            <v>CIP2109</v>
          </cell>
          <cell r="H246" t="str">
            <v>CIP2109</v>
          </cell>
          <cell r="I246">
            <v>119</v>
          </cell>
          <cell r="J246" t="str">
            <v>Primary</v>
          </cell>
          <cell r="K246" t="str">
            <v>Padfield Community Primary School</v>
          </cell>
          <cell r="L246" t="str">
            <v>CIP2109</v>
          </cell>
        </row>
        <row r="247">
          <cell r="B247" t="str">
            <v>CIP3092</v>
          </cell>
          <cell r="C247">
            <v>246</v>
          </cell>
          <cell r="D247" t="str">
            <v>CIP3092</v>
          </cell>
          <cell r="H247" t="str">
            <v>CIP3092</v>
          </cell>
          <cell r="I247">
            <v>119</v>
          </cell>
          <cell r="J247" t="str">
            <v>Primary</v>
          </cell>
          <cell r="K247" t="str">
            <v>Woodthorpe CE Voluntary Controlled Primary School</v>
          </cell>
          <cell r="L247" t="str">
            <v>CIP3092</v>
          </cell>
        </row>
        <row r="248">
          <cell r="B248" t="str">
            <v>CIP3544</v>
          </cell>
          <cell r="C248">
            <v>247</v>
          </cell>
          <cell r="D248" t="str">
            <v>CIP3544</v>
          </cell>
          <cell r="H248" t="str">
            <v>CIP3544</v>
          </cell>
          <cell r="I248">
            <v>120</v>
          </cell>
          <cell r="J248" t="str">
            <v>Primary</v>
          </cell>
          <cell r="K248" t="str">
            <v>Matlock St. Giles CE Voluntary Aided Primary School</v>
          </cell>
          <cell r="L248" t="str">
            <v>CIP3544</v>
          </cell>
        </row>
        <row r="249">
          <cell r="B249" t="str">
            <v>CIP2133</v>
          </cell>
          <cell r="C249">
            <v>248</v>
          </cell>
          <cell r="D249" t="str">
            <v>CIP2133</v>
          </cell>
          <cell r="H249" t="str">
            <v>CIP2133</v>
          </cell>
          <cell r="I249">
            <v>124</v>
          </cell>
          <cell r="J249" t="str">
            <v>Primary</v>
          </cell>
          <cell r="K249" t="str">
            <v>Horsley Woodhouse Primary School</v>
          </cell>
          <cell r="L249" t="str">
            <v>CIP2133</v>
          </cell>
        </row>
        <row r="250">
          <cell r="B250" t="str">
            <v>CIP2097</v>
          </cell>
          <cell r="C250">
            <v>249</v>
          </cell>
          <cell r="D250" t="str">
            <v>CIP2097</v>
          </cell>
          <cell r="H250" t="str">
            <v>CIP2097</v>
          </cell>
          <cell r="I250">
            <v>125</v>
          </cell>
          <cell r="J250" t="str">
            <v>Primary</v>
          </cell>
          <cell r="K250" t="str">
            <v>Marsh Lane Primary School</v>
          </cell>
          <cell r="L250" t="str">
            <v>CIP2097</v>
          </cell>
        </row>
        <row r="251">
          <cell r="B251" t="str">
            <v>CIP3027</v>
          </cell>
          <cell r="C251">
            <v>250</v>
          </cell>
          <cell r="D251" t="str">
            <v>CIP3027</v>
          </cell>
          <cell r="H251" t="str">
            <v>CIP3027</v>
          </cell>
          <cell r="I251">
            <v>125</v>
          </cell>
          <cell r="J251" t="str">
            <v>Primary</v>
          </cell>
          <cell r="K251" t="str">
            <v>Coton-in-the-Elms CE Controlled Primary School</v>
          </cell>
          <cell r="L251" t="str">
            <v>CIP3027</v>
          </cell>
        </row>
        <row r="252">
          <cell r="B252" t="str">
            <v>CIP2107</v>
          </cell>
          <cell r="C252">
            <v>251</v>
          </cell>
          <cell r="D252" t="str">
            <v>CIP2107</v>
          </cell>
          <cell r="H252" t="str">
            <v>CIP2107</v>
          </cell>
          <cell r="I252">
            <v>126</v>
          </cell>
          <cell r="J252" t="str">
            <v>Primary</v>
          </cell>
          <cell r="K252" t="str">
            <v>Findern Community Primary School</v>
          </cell>
          <cell r="L252" t="str">
            <v>CIP2107</v>
          </cell>
        </row>
        <row r="253">
          <cell r="B253" t="str">
            <v>CIP3077</v>
          </cell>
          <cell r="C253">
            <v>252</v>
          </cell>
          <cell r="D253" t="str">
            <v>CIP3077</v>
          </cell>
          <cell r="H253" t="str">
            <v>CIP3077</v>
          </cell>
          <cell r="I253">
            <v>127</v>
          </cell>
          <cell r="J253" t="str">
            <v>Primary</v>
          </cell>
          <cell r="K253" t="str">
            <v>Osmaston CE (Controlled) Primary School</v>
          </cell>
          <cell r="L253" t="str">
            <v>CIP3077</v>
          </cell>
        </row>
        <row r="254">
          <cell r="B254" t="str">
            <v>CIP3009</v>
          </cell>
          <cell r="C254">
            <v>253</v>
          </cell>
          <cell r="D254" t="str">
            <v>CIP3009</v>
          </cell>
          <cell r="H254" t="str">
            <v>CIP3009</v>
          </cell>
          <cell r="I254">
            <v>128</v>
          </cell>
          <cell r="J254" t="str">
            <v>Primary</v>
          </cell>
          <cell r="K254" t="str">
            <v>Baslow St Anne's CE Controlled Primary School</v>
          </cell>
          <cell r="L254" t="str">
            <v>CIP3009</v>
          </cell>
        </row>
        <row r="255">
          <cell r="B255" t="str">
            <v>CIP3082</v>
          </cell>
          <cell r="C255">
            <v>254</v>
          </cell>
          <cell r="D255" t="str">
            <v>CIP3082</v>
          </cell>
          <cell r="H255" t="str">
            <v>CIP3082</v>
          </cell>
          <cell r="I255">
            <v>128</v>
          </cell>
          <cell r="J255" t="str">
            <v>Primary</v>
          </cell>
          <cell r="K255" t="str">
            <v>Risley Lower Grammar CE Controlled Primary School</v>
          </cell>
          <cell r="L255" t="str">
            <v>CIP3082</v>
          </cell>
        </row>
        <row r="256">
          <cell r="B256" t="str">
            <v>CIP3338</v>
          </cell>
          <cell r="C256">
            <v>255</v>
          </cell>
          <cell r="D256" t="str">
            <v>CIP3338</v>
          </cell>
          <cell r="H256" t="str">
            <v>CIP3338</v>
          </cell>
          <cell r="I256">
            <v>128</v>
          </cell>
          <cell r="J256" t="str">
            <v>Primary</v>
          </cell>
          <cell r="K256" t="str">
            <v>Bishop Pursglove CE Voluntary Aided Primary School</v>
          </cell>
          <cell r="L256" t="str">
            <v>CIP3338</v>
          </cell>
        </row>
        <row r="257">
          <cell r="B257" t="str">
            <v>CIP2224</v>
          </cell>
          <cell r="C257">
            <v>256</v>
          </cell>
          <cell r="D257" t="str">
            <v>CIP2224</v>
          </cell>
          <cell r="H257" t="str">
            <v>CIP2224</v>
          </cell>
          <cell r="I257">
            <v>129</v>
          </cell>
          <cell r="J257" t="str">
            <v>Primary</v>
          </cell>
          <cell r="K257" t="str">
            <v>Stonebroom Primary and Nursery School</v>
          </cell>
          <cell r="L257" t="str">
            <v>CIP2224</v>
          </cell>
        </row>
        <row r="258">
          <cell r="B258" t="str">
            <v>CIP3025</v>
          </cell>
          <cell r="C258">
            <v>257</v>
          </cell>
          <cell r="D258" t="str">
            <v>CIP3025</v>
          </cell>
          <cell r="H258" t="str">
            <v>CIP3025</v>
          </cell>
          <cell r="I258">
            <v>133</v>
          </cell>
          <cell r="J258" t="str">
            <v>Primary</v>
          </cell>
          <cell r="K258" t="str">
            <v>Christ Church CE Primary School</v>
          </cell>
          <cell r="L258" t="str">
            <v>CIP3025</v>
          </cell>
        </row>
        <row r="259">
          <cell r="B259" t="str">
            <v>CIP3325</v>
          </cell>
          <cell r="C259">
            <v>258</v>
          </cell>
          <cell r="D259" t="str">
            <v>CIP3325</v>
          </cell>
          <cell r="H259" t="str">
            <v>CIP3325</v>
          </cell>
          <cell r="I259">
            <v>133</v>
          </cell>
          <cell r="J259" t="str">
            <v>Primary</v>
          </cell>
          <cell r="K259" t="str">
            <v>Longstone CE Voluntary Aided Primary School</v>
          </cell>
          <cell r="L259" t="str">
            <v>CIP3325</v>
          </cell>
        </row>
        <row r="260">
          <cell r="B260" t="str">
            <v>CIP5207</v>
          </cell>
          <cell r="C260">
            <v>259</v>
          </cell>
          <cell r="D260" t="str">
            <v>CIP5207</v>
          </cell>
          <cell r="H260" t="str">
            <v>CIP5207</v>
          </cell>
          <cell r="I260">
            <v>137</v>
          </cell>
          <cell r="J260" t="str">
            <v>Primary</v>
          </cell>
          <cell r="K260" t="str">
            <v>The Curzon CE (Aided) Primary School</v>
          </cell>
          <cell r="L260" t="str">
            <v>CIP5207</v>
          </cell>
        </row>
        <row r="261">
          <cell r="B261" t="str">
            <v>CIP2315</v>
          </cell>
          <cell r="C261">
            <v>260</v>
          </cell>
          <cell r="D261" t="str">
            <v>CIP2315</v>
          </cell>
          <cell r="H261" t="str">
            <v>CIP2315</v>
          </cell>
          <cell r="I261">
            <v>138</v>
          </cell>
          <cell r="J261" t="str">
            <v>Primary</v>
          </cell>
          <cell r="K261" t="str">
            <v>Eureka Primary School</v>
          </cell>
          <cell r="L261" t="str">
            <v>CIP2315</v>
          </cell>
        </row>
        <row r="262">
          <cell r="B262" t="str">
            <v>CIP2101</v>
          </cell>
          <cell r="C262">
            <v>261</v>
          </cell>
          <cell r="D262" t="str">
            <v>CIP2101</v>
          </cell>
          <cell r="H262" t="str">
            <v>CIP2101</v>
          </cell>
          <cell r="I262">
            <v>139</v>
          </cell>
          <cell r="J262" t="str">
            <v>Primary</v>
          </cell>
          <cell r="K262" t="str">
            <v>Renishaw Primary School</v>
          </cell>
          <cell r="L262" t="str">
            <v>CIP2101</v>
          </cell>
        </row>
        <row r="263">
          <cell r="B263" t="str">
            <v>CIP2630</v>
          </cell>
          <cell r="C263">
            <v>262</v>
          </cell>
          <cell r="D263" t="str">
            <v>CIP2630</v>
          </cell>
          <cell r="H263" t="str">
            <v>CIP2630</v>
          </cell>
          <cell r="I263">
            <v>142</v>
          </cell>
          <cell r="J263" t="str">
            <v>Primary</v>
          </cell>
          <cell r="K263" t="str">
            <v>Whaley Thorns Community Primary and Nursery School</v>
          </cell>
          <cell r="L263" t="str">
            <v>CIP2630</v>
          </cell>
        </row>
        <row r="264">
          <cell r="B264" t="str">
            <v>CIP2223</v>
          </cell>
          <cell r="C264">
            <v>263</v>
          </cell>
          <cell r="D264" t="str">
            <v>CIP2223</v>
          </cell>
          <cell r="H264" t="str">
            <v>CIP2223</v>
          </cell>
          <cell r="I264">
            <v>145</v>
          </cell>
          <cell r="J264" t="str">
            <v>Primary</v>
          </cell>
          <cell r="K264" t="str">
            <v>Shirland Primary School</v>
          </cell>
          <cell r="L264" t="str">
            <v>CIP2223</v>
          </cell>
        </row>
        <row r="265">
          <cell r="B265" t="str">
            <v>CIP3505</v>
          </cell>
          <cell r="C265">
            <v>264</v>
          </cell>
          <cell r="D265" t="str">
            <v>CIP3505</v>
          </cell>
          <cell r="H265" t="str">
            <v>CIP3505</v>
          </cell>
          <cell r="I265">
            <v>145</v>
          </cell>
          <cell r="J265" t="str">
            <v>Primary</v>
          </cell>
          <cell r="K265" t="str">
            <v>St Mary's Catholic Primary School (Glossop)</v>
          </cell>
          <cell r="L265" t="str">
            <v>CIP3505</v>
          </cell>
        </row>
        <row r="266">
          <cell r="B266" t="str">
            <v>CIP3160</v>
          </cell>
          <cell r="C266">
            <v>265</v>
          </cell>
          <cell r="D266" t="str">
            <v>CIP3160</v>
          </cell>
          <cell r="H266" t="str">
            <v>CIP3160</v>
          </cell>
          <cell r="I266">
            <v>146</v>
          </cell>
          <cell r="J266" t="str">
            <v>Primary</v>
          </cell>
          <cell r="K266" t="str">
            <v>Holbrook CE Voluntary Controlled Primary School</v>
          </cell>
          <cell r="L266" t="str">
            <v>CIP3160</v>
          </cell>
        </row>
        <row r="267">
          <cell r="B267" t="str">
            <v>CIP2243</v>
          </cell>
          <cell r="C267">
            <v>266</v>
          </cell>
          <cell r="D267" t="str">
            <v>CIP2243</v>
          </cell>
          <cell r="H267" t="str">
            <v>CIP2243</v>
          </cell>
          <cell r="I267">
            <v>148</v>
          </cell>
          <cell r="J267" t="str">
            <v>Primary</v>
          </cell>
          <cell r="K267" t="str">
            <v>Duckmanton Primary School</v>
          </cell>
          <cell r="L267" t="str">
            <v>CIP2243</v>
          </cell>
        </row>
        <row r="268">
          <cell r="B268" t="str">
            <v>CIP2190</v>
          </cell>
          <cell r="C268">
            <v>267</v>
          </cell>
          <cell r="D268" t="str">
            <v>CIP2190</v>
          </cell>
          <cell r="H268" t="str">
            <v>CIP2190</v>
          </cell>
          <cell r="I268">
            <v>153</v>
          </cell>
          <cell r="J268" t="str">
            <v>Primary</v>
          </cell>
          <cell r="K268" t="str">
            <v>Pilsley Primary School (Chesterfield)</v>
          </cell>
          <cell r="L268" t="str">
            <v>CIP2190</v>
          </cell>
        </row>
        <row r="269">
          <cell r="B269" t="str">
            <v>CIP2196</v>
          </cell>
          <cell r="C269">
            <v>268</v>
          </cell>
          <cell r="D269" t="str">
            <v>CIP2196</v>
          </cell>
          <cell r="H269" t="str">
            <v>CIP2196</v>
          </cell>
          <cell r="I269">
            <v>153</v>
          </cell>
          <cell r="J269" t="str">
            <v>Primary</v>
          </cell>
          <cell r="K269" t="str">
            <v>Anthony Bek Community Primary School</v>
          </cell>
          <cell r="L269" t="str">
            <v>CIP2196</v>
          </cell>
        </row>
        <row r="270">
          <cell r="B270" t="str">
            <v>CIP3049</v>
          </cell>
          <cell r="C270">
            <v>269</v>
          </cell>
          <cell r="D270" t="str">
            <v>CIP3049</v>
          </cell>
          <cell r="H270" t="str">
            <v>CIP3049</v>
          </cell>
          <cell r="I270">
            <v>156</v>
          </cell>
          <cell r="J270" t="str">
            <v>Primary</v>
          </cell>
          <cell r="K270" t="str">
            <v>Loscoe CE Primary School</v>
          </cell>
          <cell r="L270" t="str">
            <v>CIP3049</v>
          </cell>
        </row>
        <row r="271">
          <cell r="B271" t="str">
            <v>CIP2219</v>
          </cell>
          <cell r="C271">
            <v>270</v>
          </cell>
          <cell r="D271" t="str">
            <v>CIP2219</v>
          </cell>
          <cell r="H271" t="str">
            <v>CIP2219</v>
          </cell>
          <cell r="I271">
            <v>158</v>
          </cell>
          <cell r="J271" t="str">
            <v>Primary</v>
          </cell>
          <cell r="K271" t="str">
            <v>Brookfield Primary School</v>
          </cell>
          <cell r="L271" t="str">
            <v>CIP2219</v>
          </cell>
        </row>
        <row r="272">
          <cell r="B272" t="str">
            <v>CIP3321</v>
          </cell>
          <cell r="C272">
            <v>271</v>
          </cell>
          <cell r="D272" t="str">
            <v>CIP3321</v>
          </cell>
          <cell r="H272" t="str">
            <v>CIP3321</v>
          </cell>
          <cell r="I272">
            <v>159</v>
          </cell>
          <cell r="J272" t="str">
            <v>Primary</v>
          </cell>
          <cell r="K272" t="str">
            <v>Hathersage St Michael's CE Voluntary Aided Primary School</v>
          </cell>
          <cell r="L272" t="str">
            <v>CIP3321</v>
          </cell>
        </row>
        <row r="273">
          <cell r="B273" t="str">
            <v>CIP3545</v>
          </cell>
          <cell r="C273">
            <v>272</v>
          </cell>
          <cell r="D273" t="str">
            <v>CIP3545</v>
          </cell>
          <cell r="H273" t="str">
            <v>CIP3545</v>
          </cell>
          <cell r="I273">
            <v>159</v>
          </cell>
          <cell r="J273" t="str">
            <v>Primary</v>
          </cell>
          <cell r="K273" t="str">
            <v>St Joseph's Catholic Primary School (Matlock)</v>
          </cell>
          <cell r="L273" t="str">
            <v>CIP3545</v>
          </cell>
        </row>
        <row r="274">
          <cell r="B274" t="str">
            <v>CIP2299</v>
          </cell>
          <cell r="C274">
            <v>273</v>
          </cell>
          <cell r="D274" t="str">
            <v>CIP2299</v>
          </cell>
          <cell r="H274" t="str">
            <v>CIP2299</v>
          </cell>
          <cell r="I274">
            <v>163</v>
          </cell>
          <cell r="J274" t="str">
            <v>Primary</v>
          </cell>
          <cell r="K274" t="str">
            <v>William Rhodes Primary School</v>
          </cell>
          <cell r="L274" t="str">
            <v>CIP2299</v>
          </cell>
        </row>
        <row r="275">
          <cell r="B275" t="str">
            <v>CIP3516</v>
          </cell>
          <cell r="C275">
            <v>274</v>
          </cell>
          <cell r="D275" t="str">
            <v>CIP3516</v>
          </cell>
          <cell r="H275" t="str">
            <v>CIP3516</v>
          </cell>
          <cell r="I275">
            <v>163</v>
          </cell>
          <cell r="J275" t="str">
            <v>Primary</v>
          </cell>
          <cell r="K275" t="str">
            <v>St Joseph's Catholic Primary School (Shirebrook)</v>
          </cell>
          <cell r="L275" t="str">
            <v>CIP3516</v>
          </cell>
        </row>
        <row r="276">
          <cell r="B276" t="str">
            <v>CIP2511</v>
          </cell>
          <cell r="C276">
            <v>275</v>
          </cell>
          <cell r="D276" t="str">
            <v>CIP2511</v>
          </cell>
          <cell r="H276" t="str">
            <v>CIP2511</v>
          </cell>
          <cell r="I276">
            <v>169</v>
          </cell>
          <cell r="J276" t="str">
            <v>Primary</v>
          </cell>
          <cell r="K276" t="str">
            <v>Heage Primary School</v>
          </cell>
          <cell r="L276" t="str">
            <v>CIP2511</v>
          </cell>
        </row>
        <row r="277">
          <cell r="B277" t="str">
            <v>CIP2092</v>
          </cell>
          <cell r="C277">
            <v>276</v>
          </cell>
          <cell r="D277" t="str">
            <v>CIP2092</v>
          </cell>
          <cell r="H277" t="str">
            <v>CIP2092</v>
          </cell>
          <cell r="I277">
            <v>171</v>
          </cell>
          <cell r="J277" t="str">
            <v>Primary</v>
          </cell>
          <cell r="K277" t="str">
            <v>William Levick Primary School</v>
          </cell>
          <cell r="L277" t="str">
            <v>CIP2092</v>
          </cell>
        </row>
        <row r="278">
          <cell r="B278" t="str">
            <v>CIP3035</v>
          </cell>
          <cell r="C278">
            <v>277</v>
          </cell>
          <cell r="D278" t="str">
            <v>CIP3035</v>
          </cell>
          <cell r="H278" t="str">
            <v>CIP3035</v>
          </cell>
          <cell r="I278">
            <v>171</v>
          </cell>
          <cell r="J278" t="str">
            <v>Primary</v>
          </cell>
          <cell r="K278" t="str">
            <v>St Luke's CE Controlled Primary School</v>
          </cell>
          <cell r="L278" t="str">
            <v>CIP3035</v>
          </cell>
        </row>
        <row r="279">
          <cell r="B279" t="str">
            <v>CIP3086</v>
          </cell>
          <cell r="C279">
            <v>278</v>
          </cell>
          <cell r="D279" t="str">
            <v>CIP3086</v>
          </cell>
          <cell r="H279" t="str">
            <v>CIP3086</v>
          </cell>
          <cell r="I279">
            <v>177</v>
          </cell>
          <cell r="J279" t="str">
            <v>Primary</v>
          </cell>
          <cell r="K279" t="str">
            <v>Richardson Endowed Primary School</v>
          </cell>
          <cell r="L279" t="str">
            <v>CIP3086</v>
          </cell>
        </row>
        <row r="280">
          <cell r="B280" t="str">
            <v>CIP3308</v>
          </cell>
          <cell r="C280">
            <v>279</v>
          </cell>
          <cell r="D280" t="str">
            <v>CIP3308</v>
          </cell>
          <cell r="H280" t="str">
            <v>CIP3308</v>
          </cell>
          <cell r="I280">
            <v>179</v>
          </cell>
          <cell r="J280" t="str">
            <v>Primary</v>
          </cell>
          <cell r="K280" t="str">
            <v>Newbold CE Primary School</v>
          </cell>
          <cell r="L280" t="str">
            <v>CIP3308</v>
          </cell>
        </row>
        <row r="281">
          <cell r="B281" t="str">
            <v>CIP2621</v>
          </cell>
          <cell r="C281">
            <v>280</v>
          </cell>
          <cell r="D281" t="str">
            <v>CIP2621</v>
          </cell>
          <cell r="H281" t="str">
            <v>CIP2621</v>
          </cell>
          <cell r="I281">
            <v>180</v>
          </cell>
          <cell r="J281" t="str">
            <v>Primary</v>
          </cell>
          <cell r="K281" t="str">
            <v>Model Village Primary School</v>
          </cell>
          <cell r="L281" t="str">
            <v>CIP2621</v>
          </cell>
        </row>
        <row r="282">
          <cell r="B282" t="str">
            <v>CIP2076</v>
          </cell>
          <cell r="C282">
            <v>281</v>
          </cell>
          <cell r="D282" t="str">
            <v>CIP2076</v>
          </cell>
          <cell r="H282" t="str">
            <v>CIP2076</v>
          </cell>
          <cell r="I282">
            <v>181</v>
          </cell>
          <cell r="J282" t="str">
            <v>Primary</v>
          </cell>
          <cell r="K282" t="str">
            <v>Holmgate Primary School and Nursery</v>
          </cell>
          <cell r="L282" t="str">
            <v>CIP2076</v>
          </cell>
        </row>
        <row r="283">
          <cell r="B283" t="str">
            <v>CIP2113</v>
          </cell>
          <cell r="C283">
            <v>282</v>
          </cell>
          <cell r="D283" t="str">
            <v>CIP2113</v>
          </cell>
          <cell r="H283" t="str">
            <v>CIP2113</v>
          </cell>
          <cell r="I283">
            <v>182</v>
          </cell>
          <cell r="J283" t="str">
            <v>Primary</v>
          </cell>
          <cell r="K283" t="str">
            <v>Grassmoor Primary School</v>
          </cell>
          <cell r="L283" t="str">
            <v>CIP2113</v>
          </cell>
        </row>
        <row r="284">
          <cell r="B284" t="str">
            <v>CIP2115</v>
          </cell>
          <cell r="C284">
            <v>283</v>
          </cell>
          <cell r="D284" t="str">
            <v>CIP2115</v>
          </cell>
          <cell r="H284" t="str">
            <v>CIP2115</v>
          </cell>
          <cell r="I284">
            <v>186</v>
          </cell>
          <cell r="J284" t="str">
            <v>Primary</v>
          </cell>
          <cell r="K284" t="str">
            <v>Hayfield Primary School</v>
          </cell>
          <cell r="L284" t="str">
            <v>CIP2115</v>
          </cell>
        </row>
        <row r="285">
          <cell r="B285" t="str">
            <v>CIP2012</v>
          </cell>
          <cell r="C285">
            <v>284</v>
          </cell>
          <cell r="D285" t="str">
            <v>CIP2012</v>
          </cell>
          <cell r="H285" t="str">
            <v>CIP2012</v>
          </cell>
          <cell r="I285">
            <v>187</v>
          </cell>
          <cell r="J285" t="str">
            <v>Primary</v>
          </cell>
          <cell r="K285" t="str">
            <v>Gorseybrigg Primary School</v>
          </cell>
          <cell r="L285" t="str">
            <v>CIP2012</v>
          </cell>
        </row>
        <row r="286">
          <cell r="B286" t="str">
            <v>CIP3316</v>
          </cell>
          <cell r="C286">
            <v>285</v>
          </cell>
          <cell r="D286" t="str">
            <v>CIP3316</v>
          </cell>
          <cell r="H286" t="str">
            <v>CIP3316</v>
          </cell>
          <cell r="I286">
            <v>187</v>
          </cell>
          <cell r="J286" t="str">
            <v>Primary</v>
          </cell>
          <cell r="K286" t="str">
            <v>Eckington Camms CE Voluntary Aided Primary School</v>
          </cell>
          <cell r="L286" t="str">
            <v>CIP3316</v>
          </cell>
        </row>
        <row r="287">
          <cell r="B287" t="str">
            <v>CIP2371</v>
          </cell>
          <cell r="C287">
            <v>286</v>
          </cell>
          <cell r="D287" t="str">
            <v>CIP2371</v>
          </cell>
          <cell r="H287" t="str">
            <v>CIP2371</v>
          </cell>
          <cell r="I287">
            <v>188</v>
          </cell>
          <cell r="J287" t="str">
            <v>Primary</v>
          </cell>
          <cell r="K287" t="str">
            <v>Waingroves Primary School</v>
          </cell>
          <cell r="L287" t="str">
            <v>CIP2371</v>
          </cell>
        </row>
        <row r="288">
          <cell r="B288" t="str">
            <v>CIP2179</v>
          </cell>
          <cell r="C288">
            <v>287</v>
          </cell>
          <cell r="D288" t="str">
            <v>CIP2179</v>
          </cell>
          <cell r="H288" t="str">
            <v>CIP2179</v>
          </cell>
          <cell r="I288">
            <v>189</v>
          </cell>
          <cell r="J288" t="str">
            <v>Primary</v>
          </cell>
          <cell r="K288" t="str">
            <v>New Mills Primary School</v>
          </cell>
          <cell r="L288" t="str">
            <v>CIP2179</v>
          </cell>
        </row>
        <row r="289">
          <cell r="B289" t="str">
            <v>CIP3523</v>
          </cell>
          <cell r="C289">
            <v>288</v>
          </cell>
          <cell r="D289" t="str">
            <v>CIP3523</v>
          </cell>
          <cell r="H289" t="str">
            <v>CIP3523</v>
          </cell>
          <cell r="I289">
            <v>189</v>
          </cell>
          <cell r="J289" t="str">
            <v>Primary</v>
          </cell>
          <cell r="K289" t="str">
            <v>St Andrew's CE / Methodist Primary School (Dronfield)</v>
          </cell>
          <cell r="L289" t="str">
            <v>CIP3523</v>
          </cell>
        </row>
        <row r="290">
          <cell r="B290" t="str">
            <v>CIP2172</v>
          </cell>
          <cell r="C290">
            <v>289</v>
          </cell>
          <cell r="D290" t="str">
            <v>CIP2172</v>
          </cell>
          <cell r="H290" t="str">
            <v>CIP2172</v>
          </cell>
          <cell r="I290">
            <v>190</v>
          </cell>
          <cell r="J290" t="str">
            <v>Primary</v>
          </cell>
          <cell r="K290" t="str">
            <v>Darley Dale Primary School</v>
          </cell>
          <cell r="L290" t="str">
            <v>CIP2172</v>
          </cell>
        </row>
        <row r="291">
          <cell r="B291" t="str">
            <v>CIP2626</v>
          </cell>
          <cell r="C291">
            <v>290</v>
          </cell>
          <cell r="D291" t="str">
            <v>CIP2626</v>
          </cell>
          <cell r="H291" t="str">
            <v>CIP2626</v>
          </cell>
          <cell r="I291">
            <v>192</v>
          </cell>
          <cell r="J291" t="str">
            <v>Primary</v>
          </cell>
          <cell r="K291" t="str">
            <v>Herbert Strutt Primary School</v>
          </cell>
          <cell r="L291" t="str">
            <v>CIP2626</v>
          </cell>
        </row>
        <row r="292">
          <cell r="B292" t="str">
            <v>CIP3162</v>
          </cell>
          <cell r="C292">
            <v>291</v>
          </cell>
          <cell r="D292" t="str">
            <v>CIP3162</v>
          </cell>
          <cell r="H292" t="str">
            <v>CIP3162</v>
          </cell>
          <cell r="I292">
            <v>192</v>
          </cell>
          <cell r="J292" t="str">
            <v>Primary</v>
          </cell>
          <cell r="K292" t="str">
            <v>Calow CE (Voluntary Controlled) Primary School</v>
          </cell>
          <cell r="L292" t="str">
            <v>CIP3162</v>
          </cell>
        </row>
        <row r="293">
          <cell r="B293" t="str">
            <v>CIP3157</v>
          </cell>
          <cell r="C293">
            <v>292</v>
          </cell>
          <cell r="D293" t="str">
            <v>CIP3157</v>
          </cell>
          <cell r="H293" t="str">
            <v>CIP3157</v>
          </cell>
          <cell r="I293">
            <v>193</v>
          </cell>
          <cell r="J293" t="str">
            <v>Primary</v>
          </cell>
          <cell r="K293" t="str">
            <v>Taxal &amp; Fernilee CE Primary</v>
          </cell>
          <cell r="L293" t="str">
            <v>CIP3157</v>
          </cell>
        </row>
        <row r="294">
          <cell r="B294" t="str">
            <v>CIP5208</v>
          </cell>
          <cell r="C294">
            <v>293</v>
          </cell>
          <cell r="D294" t="str">
            <v>CIP5208</v>
          </cell>
          <cell r="H294" t="str">
            <v>CIP5208</v>
          </cell>
          <cell r="I294">
            <v>193</v>
          </cell>
          <cell r="J294" t="str">
            <v>Primary</v>
          </cell>
          <cell r="K294" t="str">
            <v>Fairmeadows Foundation Primary School</v>
          </cell>
          <cell r="L294" t="str">
            <v>CIP5208</v>
          </cell>
        </row>
        <row r="295">
          <cell r="B295" t="str">
            <v>CIP3522</v>
          </cell>
          <cell r="C295">
            <v>294</v>
          </cell>
          <cell r="D295" t="str">
            <v>CIP3522</v>
          </cell>
          <cell r="H295" t="str">
            <v>CIP3522</v>
          </cell>
          <cell r="I295">
            <v>194</v>
          </cell>
          <cell r="J295" t="str">
            <v>Primary</v>
          </cell>
          <cell r="K295" t="str">
            <v>St Laurence CE (Aided) Primary School</v>
          </cell>
          <cell r="L295" t="str">
            <v>CIP3522</v>
          </cell>
        </row>
        <row r="296">
          <cell r="B296" t="str">
            <v>CIP2086</v>
          </cell>
          <cell r="C296">
            <v>295</v>
          </cell>
          <cell r="D296" t="str">
            <v>CIP2086</v>
          </cell>
          <cell r="H296" t="str">
            <v>CIP2086</v>
          </cell>
          <cell r="I296">
            <v>195</v>
          </cell>
          <cell r="J296" t="str">
            <v>Primary</v>
          </cell>
          <cell r="K296" t="str">
            <v>Draycott Community Primary School</v>
          </cell>
          <cell r="L296" t="str">
            <v>CIP2086</v>
          </cell>
        </row>
        <row r="297">
          <cell r="B297" t="str">
            <v>CIP2290</v>
          </cell>
          <cell r="C297">
            <v>296</v>
          </cell>
          <cell r="D297" t="str">
            <v>CIP2290</v>
          </cell>
          <cell r="H297" t="str">
            <v>CIP2290</v>
          </cell>
          <cell r="I297">
            <v>195</v>
          </cell>
          <cell r="J297" t="str">
            <v>Primary</v>
          </cell>
          <cell r="K297" t="str">
            <v>Hady Primary School</v>
          </cell>
          <cell r="L297" t="str">
            <v>CIP2290</v>
          </cell>
        </row>
        <row r="298">
          <cell r="B298" t="str">
            <v>CIP2372</v>
          </cell>
          <cell r="C298">
            <v>297</v>
          </cell>
          <cell r="D298" t="str">
            <v>CIP2372</v>
          </cell>
          <cell r="H298" t="str">
            <v>CIP2372</v>
          </cell>
          <cell r="I298">
            <v>195</v>
          </cell>
          <cell r="J298" t="str">
            <v>Primary</v>
          </cell>
          <cell r="K298" t="str">
            <v>Norbriggs Primary School</v>
          </cell>
          <cell r="L298" t="str">
            <v>CIP2372</v>
          </cell>
        </row>
        <row r="299">
          <cell r="B299" t="str">
            <v>CIP2259</v>
          </cell>
          <cell r="C299">
            <v>298</v>
          </cell>
          <cell r="D299" t="str">
            <v>CIP2259</v>
          </cell>
          <cell r="H299" t="str">
            <v>CIP2259</v>
          </cell>
          <cell r="I299">
            <v>196</v>
          </cell>
          <cell r="J299" t="str">
            <v>Primary</v>
          </cell>
          <cell r="K299" t="str">
            <v>Tupton Primary School</v>
          </cell>
          <cell r="L299" t="str">
            <v>CIP2259</v>
          </cell>
        </row>
        <row r="300">
          <cell r="B300" t="str">
            <v>CIP2018</v>
          </cell>
          <cell r="C300">
            <v>299</v>
          </cell>
          <cell r="D300" t="str">
            <v>CIP2018</v>
          </cell>
          <cell r="H300" t="str">
            <v>CIP2018</v>
          </cell>
          <cell r="I300">
            <v>197</v>
          </cell>
          <cell r="J300" t="str">
            <v>Primary</v>
          </cell>
          <cell r="K300" t="str">
            <v>Aston-on-Trent Primary School</v>
          </cell>
          <cell r="L300" t="str">
            <v>CIP2018</v>
          </cell>
        </row>
        <row r="301">
          <cell r="B301" t="str">
            <v>CIP2126</v>
          </cell>
          <cell r="C301">
            <v>300</v>
          </cell>
          <cell r="D301" t="str">
            <v>CIP2126</v>
          </cell>
          <cell r="H301" t="str">
            <v>CIP2126</v>
          </cell>
          <cell r="I301">
            <v>198</v>
          </cell>
          <cell r="J301" t="str">
            <v>Primary</v>
          </cell>
          <cell r="K301" t="str">
            <v>Coppice Primary School</v>
          </cell>
          <cell r="L301" t="str">
            <v>CIP2126</v>
          </cell>
        </row>
        <row r="302">
          <cell r="B302" t="str">
            <v>CIP5211</v>
          </cell>
          <cell r="C302">
            <v>301</v>
          </cell>
          <cell r="D302" t="str">
            <v>CIP5211</v>
          </cell>
          <cell r="H302" t="str">
            <v>CIP5211</v>
          </cell>
          <cell r="I302">
            <v>198</v>
          </cell>
          <cell r="J302" t="str">
            <v>Primary</v>
          </cell>
          <cell r="K302" t="str">
            <v>Chinley Primary School</v>
          </cell>
          <cell r="L302" t="str">
            <v>CIP5211</v>
          </cell>
        </row>
        <row r="303">
          <cell r="B303" t="str">
            <v>CIP2102</v>
          </cell>
          <cell r="C303">
            <v>302</v>
          </cell>
          <cell r="D303" t="str">
            <v>CIP2102</v>
          </cell>
          <cell r="H303" t="str">
            <v>CIP2102</v>
          </cell>
          <cell r="I303">
            <v>200</v>
          </cell>
          <cell r="J303" t="str">
            <v>Primary</v>
          </cell>
          <cell r="K303" t="str">
            <v>Ridgeway Primary School</v>
          </cell>
          <cell r="L303" t="str">
            <v>CIP2102</v>
          </cell>
        </row>
        <row r="304">
          <cell r="B304" t="str">
            <v>CIP3095</v>
          </cell>
          <cell r="C304">
            <v>303</v>
          </cell>
          <cell r="D304" t="str">
            <v>CIP3095</v>
          </cell>
          <cell r="H304" t="str">
            <v>CIP3095</v>
          </cell>
          <cell r="I304">
            <v>200</v>
          </cell>
          <cell r="J304" t="str">
            <v>Primary</v>
          </cell>
          <cell r="K304" t="str">
            <v>St George's CE Controlled Primary School</v>
          </cell>
          <cell r="L304" t="str">
            <v>CIP3095</v>
          </cell>
        </row>
        <row r="305">
          <cell r="B305" t="str">
            <v>CIP3513</v>
          </cell>
          <cell r="C305">
            <v>304</v>
          </cell>
          <cell r="D305" t="str">
            <v>CIP3513</v>
          </cell>
          <cell r="H305" t="str">
            <v>CIP3513</v>
          </cell>
          <cell r="I305">
            <v>201</v>
          </cell>
          <cell r="J305" t="str">
            <v>Primary</v>
          </cell>
          <cell r="K305" t="str">
            <v>St Elizabeth's Catholic Primary School</v>
          </cell>
          <cell r="L305" t="str">
            <v>CIP3513</v>
          </cell>
        </row>
        <row r="306">
          <cell r="B306" t="str">
            <v>CIP2291</v>
          </cell>
          <cell r="C306">
            <v>305</v>
          </cell>
          <cell r="D306" t="str">
            <v>CIP2291</v>
          </cell>
          <cell r="H306" t="str">
            <v>CIP2291</v>
          </cell>
          <cell r="I306">
            <v>202</v>
          </cell>
          <cell r="J306" t="str">
            <v>Primary</v>
          </cell>
          <cell r="K306" t="str">
            <v>Mary Swanwick Primary School</v>
          </cell>
          <cell r="L306" t="str">
            <v>CIP2291</v>
          </cell>
        </row>
        <row r="307">
          <cell r="B307" t="str">
            <v>CIP3503</v>
          </cell>
          <cell r="C307">
            <v>306</v>
          </cell>
          <cell r="D307" t="str">
            <v>CIP3503</v>
          </cell>
          <cell r="H307" t="str">
            <v>CIP3503</v>
          </cell>
          <cell r="I307">
            <v>202</v>
          </cell>
          <cell r="J307" t="str">
            <v>Primary</v>
          </cell>
          <cell r="K307" t="str">
            <v>Immaculate Conception Catholic Primary School</v>
          </cell>
          <cell r="L307" t="str">
            <v>CIP3503</v>
          </cell>
        </row>
        <row r="308">
          <cell r="B308" t="str">
            <v>CIP3518</v>
          </cell>
          <cell r="C308">
            <v>307</v>
          </cell>
          <cell r="D308" t="str">
            <v>CIP3518</v>
          </cell>
          <cell r="H308" t="str">
            <v>CIP3518</v>
          </cell>
          <cell r="I308">
            <v>202</v>
          </cell>
          <cell r="J308" t="str">
            <v>Primary</v>
          </cell>
          <cell r="K308" t="str">
            <v>Christ the King Catholic Primary School</v>
          </cell>
          <cell r="L308" t="str">
            <v>CIP3518</v>
          </cell>
        </row>
        <row r="309">
          <cell r="B309" t="str">
            <v>CIP2186</v>
          </cell>
          <cell r="C309">
            <v>308</v>
          </cell>
          <cell r="D309" t="str">
            <v>CIP2186</v>
          </cell>
          <cell r="H309" t="str">
            <v>CIP2186</v>
          </cell>
          <cell r="I309">
            <v>203</v>
          </cell>
          <cell r="J309" t="str">
            <v>Primary</v>
          </cell>
          <cell r="K309" t="str">
            <v>Overseal Primary School</v>
          </cell>
          <cell r="L309" t="str">
            <v>CIP2186</v>
          </cell>
        </row>
        <row r="310">
          <cell r="B310" t="str">
            <v>CIP2359</v>
          </cell>
          <cell r="C310">
            <v>309</v>
          </cell>
          <cell r="D310" t="str">
            <v>CIP2359</v>
          </cell>
          <cell r="H310" t="str">
            <v>CIP2359</v>
          </cell>
          <cell r="I310">
            <v>204</v>
          </cell>
          <cell r="J310" t="str">
            <v>Primary</v>
          </cell>
          <cell r="K310" t="str">
            <v>Hunloke Park Primary School</v>
          </cell>
          <cell r="L310" t="str">
            <v>CIP2359</v>
          </cell>
        </row>
        <row r="311">
          <cell r="B311" t="str">
            <v>CIP2270</v>
          </cell>
          <cell r="C311">
            <v>310</v>
          </cell>
          <cell r="D311" t="str">
            <v>CIP2270</v>
          </cell>
          <cell r="H311" t="str">
            <v>CIP2270</v>
          </cell>
          <cell r="I311">
            <v>206</v>
          </cell>
          <cell r="J311" t="str">
            <v>Primary</v>
          </cell>
          <cell r="K311" t="str">
            <v>Whitwell Primary School</v>
          </cell>
          <cell r="L311" t="str">
            <v>CIP2270</v>
          </cell>
        </row>
        <row r="312">
          <cell r="B312" t="str">
            <v>CIP2296</v>
          </cell>
          <cell r="C312">
            <v>311</v>
          </cell>
          <cell r="D312" t="str">
            <v>CIP2296</v>
          </cell>
          <cell r="H312" t="str">
            <v>CIP2296</v>
          </cell>
          <cell r="I312">
            <v>208</v>
          </cell>
          <cell r="J312" t="str">
            <v>Primary</v>
          </cell>
          <cell r="K312" t="str">
            <v>Abercrombie Community Primary School</v>
          </cell>
          <cell r="L312" t="str">
            <v>CIP2296</v>
          </cell>
        </row>
        <row r="313">
          <cell r="B313" t="str">
            <v>CIP2017</v>
          </cell>
          <cell r="C313">
            <v>312</v>
          </cell>
          <cell r="D313" t="str">
            <v>CIP2017</v>
          </cell>
          <cell r="H313" t="str">
            <v>CIP2017</v>
          </cell>
          <cell r="I313">
            <v>211</v>
          </cell>
          <cell r="J313" t="str">
            <v>Primary</v>
          </cell>
          <cell r="K313" t="str">
            <v>Ashover Primary School</v>
          </cell>
          <cell r="L313" t="str">
            <v>CIP2017</v>
          </cell>
        </row>
        <row r="314">
          <cell r="B314" t="str">
            <v>CIP3511</v>
          </cell>
          <cell r="C314">
            <v>313</v>
          </cell>
          <cell r="D314" t="str">
            <v>CIP3511</v>
          </cell>
          <cell r="H314" t="str">
            <v>CIP3511</v>
          </cell>
          <cell r="I314">
            <v>212</v>
          </cell>
          <cell r="J314" t="str">
            <v>Primary</v>
          </cell>
          <cell r="K314" t="str">
            <v>St Edward's Catholic Primary School</v>
          </cell>
          <cell r="L314" t="str">
            <v>CIP3511</v>
          </cell>
        </row>
        <row r="315">
          <cell r="B315" t="str">
            <v>CIP3506</v>
          </cell>
          <cell r="C315">
            <v>314</v>
          </cell>
          <cell r="D315" t="str">
            <v>CIP3506</v>
          </cell>
          <cell r="H315" t="str">
            <v>CIP3506</v>
          </cell>
          <cell r="I315">
            <v>213</v>
          </cell>
          <cell r="J315" t="str">
            <v>Primary</v>
          </cell>
          <cell r="K315" t="str">
            <v>St Charles's Catholic Primary School</v>
          </cell>
          <cell r="L315" t="str">
            <v>CIP3506</v>
          </cell>
        </row>
        <row r="316">
          <cell r="B316" t="str">
            <v>CIP2045</v>
          </cell>
          <cell r="C316">
            <v>315</v>
          </cell>
          <cell r="D316" t="str">
            <v>CIP2045</v>
          </cell>
          <cell r="H316" t="str">
            <v>CIP2045</v>
          </cell>
          <cell r="I316">
            <v>215</v>
          </cell>
          <cell r="J316" t="str">
            <v>Primary</v>
          </cell>
          <cell r="K316" t="str">
            <v>New Bolsover Primary School</v>
          </cell>
          <cell r="L316" t="str">
            <v>CIP2045</v>
          </cell>
        </row>
        <row r="317">
          <cell r="B317" t="str">
            <v>CIP2368</v>
          </cell>
          <cell r="C317">
            <v>316</v>
          </cell>
          <cell r="D317" t="str">
            <v>CIP2368</v>
          </cell>
          <cell r="H317" t="str">
            <v>CIP2368</v>
          </cell>
          <cell r="I317">
            <v>216</v>
          </cell>
          <cell r="J317" t="str">
            <v>Primary</v>
          </cell>
          <cell r="K317" t="str">
            <v>Willington Primary School</v>
          </cell>
          <cell r="L317" t="str">
            <v>CIP2368</v>
          </cell>
        </row>
        <row r="318">
          <cell r="B318" t="str">
            <v>CIP2268</v>
          </cell>
          <cell r="C318">
            <v>317</v>
          </cell>
          <cell r="D318" t="str">
            <v>CIP2268</v>
          </cell>
          <cell r="H318" t="str">
            <v>CIP2268</v>
          </cell>
          <cell r="I318">
            <v>217</v>
          </cell>
          <cell r="J318" t="str">
            <v>Primary</v>
          </cell>
          <cell r="K318" t="str">
            <v>Whaley Bridge Primary School</v>
          </cell>
          <cell r="L318" t="str">
            <v>CIP2268</v>
          </cell>
        </row>
        <row r="319">
          <cell r="B319" t="str">
            <v>CIP3547</v>
          </cell>
          <cell r="C319">
            <v>318</v>
          </cell>
          <cell r="D319" t="str">
            <v>CIP3547</v>
          </cell>
          <cell r="H319" t="str">
            <v>CIP3547</v>
          </cell>
          <cell r="I319">
            <v>218</v>
          </cell>
          <cell r="J319" t="str">
            <v>Primary</v>
          </cell>
          <cell r="K319" t="str">
            <v>North Wingfield Primary School</v>
          </cell>
          <cell r="L319" t="str">
            <v>CIP3547</v>
          </cell>
        </row>
        <row r="320">
          <cell r="B320" t="str">
            <v>CIP2011</v>
          </cell>
          <cell r="C320">
            <v>319</v>
          </cell>
          <cell r="D320" t="str">
            <v>CIP2011</v>
          </cell>
          <cell r="H320" t="str">
            <v>CIP2011</v>
          </cell>
          <cell r="I320">
            <v>219</v>
          </cell>
          <cell r="J320" t="str">
            <v>Primary</v>
          </cell>
          <cell r="K320" t="str">
            <v>Brampton Primary School</v>
          </cell>
          <cell r="L320" t="str">
            <v>CIP2011</v>
          </cell>
        </row>
        <row r="321">
          <cell r="B321" t="str">
            <v>CIP2191</v>
          </cell>
          <cell r="C321">
            <v>320</v>
          </cell>
          <cell r="D321" t="str">
            <v>CIP2191</v>
          </cell>
          <cell r="H321" t="str">
            <v>CIP2191</v>
          </cell>
          <cell r="I321">
            <v>219</v>
          </cell>
          <cell r="J321" t="str">
            <v>Primary</v>
          </cell>
          <cell r="K321" t="str">
            <v>Park House Primary School</v>
          </cell>
          <cell r="L321" t="str">
            <v>CIP2191</v>
          </cell>
        </row>
        <row r="322">
          <cell r="B322" t="str">
            <v>CIP2321</v>
          </cell>
          <cell r="C322">
            <v>321</v>
          </cell>
          <cell r="D322" t="str">
            <v>CIP2321</v>
          </cell>
          <cell r="H322" t="str">
            <v>CIP2321</v>
          </cell>
          <cell r="I322">
            <v>220</v>
          </cell>
          <cell r="J322" t="str">
            <v>Primary</v>
          </cell>
          <cell r="K322" t="str">
            <v>Heath Fields Primary School</v>
          </cell>
          <cell r="L322" t="str">
            <v>CIP2321</v>
          </cell>
        </row>
        <row r="323">
          <cell r="B323" t="str">
            <v>CIP2153</v>
          </cell>
          <cell r="C323">
            <v>322</v>
          </cell>
          <cell r="D323" t="str">
            <v>CIP2153</v>
          </cell>
          <cell r="H323" t="str">
            <v>CIP2153</v>
          </cell>
          <cell r="I323">
            <v>223</v>
          </cell>
          <cell r="J323" t="str">
            <v>Primary</v>
          </cell>
          <cell r="K323" t="str">
            <v>Little Eaton Primary School</v>
          </cell>
          <cell r="L323" t="str">
            <v>CIP2153</v>
          </cell>
        </row>
        <row r="324">
          <cell r="B324" t="str">
            <v>CIP5204</v>
          </cell>
          <cell r="C324">
            <v>323</v>
          </cell>
          <cell r="D324" t="str">
            <v>CIP5204</v>
          </cell>
          <cell r="H324" t="str">
            <v>CIP5204</v>
          </cell>
          <cell r="I324">
            <v>225</v>
          </cell>
          <cell r="J324" t="str">
            <v>Primary</v>
          </cell>
          <cell r="K324" t="str">
            <v>Linton Primary School</v>
          </cell>
          <cell r="L324" t="str">
            <v>CIP5204</v>
          </cell>
        </row>
        <row r="325">
          <cell r="B325" t="str">
            <v>CIP3164</v>
          </cell>
          <cell r="C325">
            <v>324</v>
          </cell>
          <cell r="D325" t="str">
            <v>CIP3164</v>
          </cell>
          <cell r="H325" t="str">
            <v>CIP3164</v>
          </cell>
          <cell r="I325">
            <v>227</v>
          </cell>
          <cell r="J325" t="str">
            <v>Primary</v>
          </cell>
          <cell r="K325" t="str">
            <v>Codnor Community Primary School (Church Of England Controlled)</v>
          </cell>
          <cell r="L325" t="str">
            <v>CIP3164</v>
          </cell>
        </row>
        <row r="326">
          <cell r="B326" t="str">
            <v>CIP2022</v>
          </cell>
          <cell r="C326">
            <v>325</v>
          </cell>
          <cell r="D326" t="str">
            <v>CIP2022</v>
          </cell>
          <cell r="H326" t="str">
            <v>CIP2022</v>
          </cell>
          <cell r="I326">
            <v>231</v>
          </cell>
          <cell r="J326" t="str">
            <v>Primary</v>
          </cell>
          <cell r="K326" t="str">
            <v>Barlborough Primary School</v>
          </cell>
          <cell r="L326" t="str">
            <v>CIP2022</v>
          </cell>
        </row>
        <row r="327">
          <cell r="B327" t="str">
            <v>CIP2127</v>
          </cell>
          <cell r="C327">
            <v>326</v>
          </cell>
          <cell r="D327" t="str">
            <v>CIP2127</v>
          </cell>
          <cell r="H327" t="str">
            <v>CIP2127</v>
          </cell>
          <cell r="I327">
            <v>232</v>
          </cell>
          <cell r="J327" t="str">
            <v>Primary</v>
          </cell>
          <cell r="K327" t="str">
            <v>Heath Primary School</v>
          </cell>
          <cell r="L327" t="str">
            <v>CIP2127</v>
          </cell>
        </row>
        <row r="328">
          <cell r="B328" t="str">
            <v>CIP2517</v>
          </cell>
          <cell r="C328">
            <v>327</v>
          </cell>
          <cell r="D328" t="str">
            <v>CIP2517</v>
          </cell>
          <cell r="H328" t="str">
            <v>CIP2517</v>
          </cell>
          <cell r="I328">
            <v>235</v>
          </cell>
          <cell r="J328" t="str">
            <v>Primary</v>
          </cell>
          <cell r="K328" t="str">
            <v>Dunston Primary and Nursery School</v>
          </cell>
          <cell r="L328" t="str">
            <v>CIP2517</v>
          </cell>
        </row>
        <row r="329">
          <cell r="B329" t="str">
            <v>CIP2514</v>
          </cell>
          <cell r="C329">
            <v>328</v>
          </cell>
          <cell r="D329" t="str">
            <v>CIP2514</v>
          </cell>
          <cell r="H329" t="str">
            <v>CIP2514</v>
          </cell>
          <cell r="I329">
            <v>236</v>
          </cell>
          <cell r="J329" t="str">
            <v>Primary</v>
          </cell>
          <cell r="K329" t="str">
            <v>Whitecotes Primary School</v>
          </cell>
          <cell r="L329" t="str">
            <v>CIP2514</v>
          </cell>
        </row>
        <row r="330">
          <cell r="B330" t="str">
            <v>CIP2310</v>
          </cell>
          <cell r="C330">
            <v>329</v>
          </cell>
          <cell r="D330" t="str">
            <v>CIP2310</v>
          </cell>
          <cell r="H330" t="str">
            <v>CIP2310</v>
          </cell>
          <cell r="I330">
            <v>242</v>
          </cell>
          <cell r="J330" t="str">
            <v>Primary</v>
          </cell>
          <cell r="K330" t="str">
            <v>Dallimore Primary School</v>
          </cell>
          <cell r="L330" t="str">
            <v>CIP2310</v>
          </cell>
        </row>
        <row r="331">
          <cell r="B331" t="str">
            <v>CIP3508</v>
          </cell>
          <cell r="C331">
            <v>330</v>
          </cell>
          <cell r="D331" t="str">
            <v>CIP3508</v>
          </cell>
          <cell r="H331" t="str">
            <v>CIP3508</v>
          </cell>
          <cell r="I331">
            <v>246</v>
          </cell>
          <cell r="J331" t="str">
            <v>Primary</v>
          </cell>
          <cell r="K331" t="str">
            <v>St Thomas Catholic Primary School</v>
          </cell>
          <cell r="L331" t="str">
            <v>CIP3508</v>
          </cell>
        </row>
        <row r="332">
          <cell r="B332" t="str">
            <v>CIP2328</v>
          </cell>
          <cell r="C332">
            <v>331</v>
          </cell>
          <cell r="D332" t="str">
            <v>CIP2328</v>
          </cell>
          <cell r="H332" t="str">
            <v>CIP2328</v>
          </cell>
          <cell r="I332">
            <v>247</v>
          </cell>
          <cell r="J332" t="str">
            <v>Primary</v>
          </cell>
          <cell r="K332" t="str">
            <v>Ladywood Primary School</v>
          </cell>
          <cell r="L332" t="str">
            <v>CIP2328</v>
          </cell>
        </row>
        <row r="333">
          <cell r="B333" t="str">
            <v>CIP5205</v>
          </cell>
          <cell r="C333">
            <v>332</v>
          </cell>
          <cell r="D333" t="str">
            <v>CIP5205</v>
          </cell>
          <cell r="H333" t="str">
            <v>CIP5205</v>
          </cell>
          <cell r="I333">
            <v>247</v>
          </cell>
          <cell r="J333" t="str">
            <v>Primary</v>
          </cell>
          <cell r="K333" t="str">
            <v>William Gilbert CE Endowed Primary School</v>
          </cell>
          <cell r="L333" t="str">
            <v>CIP5205</v>
          </cell>
        </row>
        <row r="334">
          <cell r="B334" t="str">
            <v>CIP2294</v>
          </cell>
          <cell r="C334">
            <v>333</v>
          </cell>
          <cell r="D334" t="str">
            <v>CIP2294</v>
          </cell>
          <cell r="H334" t="str">
            <v>CIP2294</v>
          </cell>
          <cell r="I334">
            <v>249</v>
          </cell>
          <cell r="J334" t="str">
            <v>Primary</v>
          </cell>
          <cell r="K334" t="str">
            <v>New Whittington Primary School</v>
          </cell>
          <cell r="L334" t="str">
            <v>CIP2294</v>
          </cell>
        </row>
        <row r="335">
          <cell r="B335" t="str">
            <v>CIP5202</v>
          </cell>
          <cell r="C335">
            <v>334</v>
          </cell>
          <cell r="D335" t="str">
            <v>CIP5202</v>
          </cell>
          <cell r="H335" t="str">
            <v>CIP5202</v>
          </cell>
          <cell r="I335">
            <v>253</v>
          </cell>
          <cell r="J335" t="str">
            <v>Primary</v>
          </cell>
          <cell r="K335" t="str">
            <v>Repton Primary School</v>
          </cell>
          <cell r="L335" t="str">
            <v>CIP5202</v>
          </cell>
        </row>
        <row r="336">
          <cell r="B336" t="str">
            <v>CIP2631</v>
          </cell>
          <cell r="C336">
            <v>335</v>
          </cell>
          <cell r="D336" t="str">
            <v>CIP2631</v>
          </cell>
          <cell r="H336" t="str">
            <v>CIP2631</v>
          </cell>
          <cell r="I336">
            <v>255</v>
          </cell>
          <cell r="J336" t="str">
            <v>Primary</v>
          </cell>
          <cell r="K336" t="str">
            <v>Hollingwood Primary School</v>
          </cell>
          <cell r="L336" t="str">
            <v>CIP2631</v>
          </cell>
        </row>
        <row r="337">
          <cell r="B337" t="str">
            <v>CIP3036</v>
          </cell>
          <cell r="C337">
            <v>336</v>
          </cell>
          <cell r="D337" t="str">
            <v>CIP3036</v>
          </cell>
          <cell r="H337" t="str">
            <v>CIP3036</v>
          </cell>
          <cell r="I337">
            <v>260</v>
          </cell>
          <cell r="J337" t="str">
            <v>Primary</v>
          </cell>
          <cell r="K337" t="str">
            <v>St James' CE (Controlled) Primary School</v>
          </cell>
          <cell r="L337" t="str">
            <v>CIP3036</v>
          </cell>
        </row>
        <row r="338">
          <cell r="B338" t="str">
            <v>CIP2354</v>
          </cell>
          <cell r="C338">
            <v>337</v>
          </cell>
          <cell r="D338" t="str">
            <v>CIP2354</v>
          </cell>
          <cell r="H338" t="str">
            <v>CIP2354</v>
          </cell>
          <cell r="I338">
            <v>267</v>
          </cell>
          <cell r="J338" t="str">
            <v>Primary</v>
          </cell>
          <cell r="K338" t="str">
            <v>Gamesley Community Primary School</v>
          </cell>
          <cell r="L338" t="str">
            <v>CIP2354</v>
          </cell>
        </row>
        <row r="339">
          <cell r="B339" t="str">
            <v>CIP2105</v>
          </cell>
          <cell r="C339">
            <v>338</v>
          </cell>
          <cell r="D339" t="str">
            <v>CIP2105</v>
          </cell>
          <cell r="H339" t="str">
            <v>CIP2105</v>
          </cell>
          <cell r="I339">
            <v>269</v>
          </cell>
          <cell r="J339" t="str">
            <v>Primary</v>
          </cell>
          <cell r="K339" t="str">
            <v>Etwall Primary School</v>
          </cell>
          <cell r="L339" t="str">
            <v>CIP2105</v>
          </cell>
        </row>
        <row r="340">
          <cell r="B340" t="str">
            <v>CIP2622</v>
          </cell>
          <cell r="C340">
            <v>339</v>
          </cell>
          <cell r="D340" t="str">
            <v>CIP2622</v>
          </cell>
          <cell r="H340" t="str">
            <v>CIP2622</v>
          </cell>
          <cell r="I340">
            <v>280</v>
          </cell>
          <cell r="J340" t="str">
            <v>Primary</v>
          </cell>
          <cell r="K340" t="str">
            <v>Belper Long Row Primary School</v>
          </cell>
          <cell r="L340" t="str">
            <v>CIP2622</v>
          </cell>
        </row>
        <row r="341">
          <cell r="B341" t="str">
            <v>CIP3541</v>
          </cell>
          <cell r="C341">
            <v>340</v>
          </cell>
          <cell r="D341" t="str">
            <v>CIP3541</v>
          </cell>
          <cell r="H341" t="str">
            <v>CIP3541</v>
          </cell>
          <cell r="I341">
            <v>281</v>
          </cell>
          <cell r="J341" t="str">
            <v>Primary</v>
          </cell>
          <cell r="K341" t="str">
            <v>Killamarsh St Giles' CE Primary School</v>
          </cell>
          <cell r="L341" t="str">
            <v>CIP3541</v>
          </cell>
        </row>
        <row r="342">
          <cell r="B342" t="str">
            <v>CIP2363</v>
          </cell>
          <cell r="C342">
            <v>341</v>
          </cell>
          <cell r="D342" t="str">
            <v>CIP2363</v>
          </cell>
          <cell r="H342" t="str">
            <v>CIP2363</v>
          </cell>
          <cell r="I342">
            <v>286</v>
          </cell>
          <cell r="J342" t="str">
            <v>Primary</v>
          </cell>
          <cell r="K342" t="str">
            <v>Dovedale Primary School</v>
          </cell>
          <cell r="L342" t="str">
            <v>CIP2363</v>
          </cell>
        </row>
        <row r="343">
          <cell r="B343" t="str">
            <v>CIP2161</v>
          </cell>
          <cell r="C343">
            <v>342</v>
          </cell>
          <cell r="D343" t="str">
            <v>CIP2161</v>
          </cell>
          <cell r="H343" t="str">
            <v>CIP2161</v>
          </cell>
          <cell r="I343">
            <v>290</v>
          </cell>
          <cell r="J343" t="str">
            <v>Primary</v>
          </cell>
          <cell r="K343" t="str">
            <v>Longmoor Primary School</v>
          </cell>
          <cell r="L343" t="str">
            <v>CIP2161</v>
          </cell>
        </row>
        <row r="344">
          <cell r="B344" t="str">
            <v>CIP2344</v>
          </cell>
          <cell r="C344">
            <v>343</v>
          </cell>
          <cell r="D344" t="str">
            <v>CIP2344</v>
          </cell>
          <cell r="H344" t="str">
            <v>CIP2344</v>
          </cell>
          <cell r="I344">
            <v>292</v>
          </cell>
          <cell r="J344" t="str">
            <v>Primary</v>
          </cell>
          <cell r="K344" t="str">
            <v>Duffield Meadows Primary School</v>
          </cell>
          <cell r="L344" t="str">
            <v>CIP2344</v>
          </cell>
        </row>
        <row r="345">
          <cell r="B345" t="str">
            <v>CIP3501</v>
          </cell>
          <cell r="C345">
            <v>344</v>
          </cell>
          <cell r="D345" t="str">
            <v>CIP3501</v>
          </cell>
          <cell r="H345" t="str">
            <v>CIP3501</v>
          </cell>
          <cell r="I345">
            <v>299</v>
          </cell>
          <cell r="J345" t="str">
            <v>Primary</v>
          </cell>
          <cell r="K345" t="str">
            <v>St Anne's Catholic Primary School (Buxton)</v>
          </cell>
          <cell r="L345" t="str">
            <v>CIP3501</v>
          </cell>
        </row>
        <row r="346">
          <cell r="B346" t="str">
            <v>CIP2618</v>
          </cell>
          <cell r="C346">
            <v>345</v>
          </cell>
          <cell r="D346" t="str">
            <v>CIP2618</v>
          </cell>
          <cell r="H346" t="str">
            <v>CIP2618</v>
          </cell>
          <cell r="I346">
            <v>301</v>
          </cell>
          <cell r="J346" t="str">
            <v>Primary</v>
          </cell>
          <cell r="K346" t="str">
            <v>Stenson Fields Primary Community School</v>
          </cell>
          <cell r="L346" t="str">
            <v>CIP2618</v>
          </cell>
        </row>
        <row r="347">
          <cell r="B347" t="str">
            <v>CIP2293</v>
          </cell>
          <cell r="C347">
            <v>346</v>
          </cell>
          <cell r="D347" t="str">
            <v>CIP2293</v>
          </cell>
          <cell r="H347" t="str">
            <v>CIP2293</v>
          </cell>
          <cell r="I347">
            <v>304</v>
          </cell>
          <cell r="J347" t="str">
            <v>Primary</v>
          </cell>
          <cell r="K347" t="str">
            <v>Highfield Hall Primary School</v>
          </cell>
          <cell r="L347" t="str">
            <v>CIP2293</v>
          </cell>
        </row>
        <row r="348">
          <cell r="B348" t="str">
            <v>CIP2373</v>
          </cell>
          <cell r="C348">
            <v>347</v>
          </cell>
          <cell r="D348" t="str">
            <v>CIP2373</v>
          </cell>
          <cell r="H348" t="str">
            <v>CIP2373</v>
          </cell>
          <cell r="I348">
            <v>304</v>
          </cell>
          <cell r="J348" t="str">
            <v>Primary</v>
          </cell>
          <cell r="K348" t="str">
            <v>Simmondley Primary School</v>
          </cell>
          <cell r="L348" t="str">
            <v>CIP2373</v>
          </cell>
        </row>
        <row r="349">
          <cell r="B349" t="str">
            <v>CIP2062</v>
          </cell>
          <cell r="C349">
            <v>348</v>
          </cell>
          <cell r="D349" t="str">
            <v>CIP2062</v>
          </cell>
          <cell r="H349" t="str">
            <v>CIP2062</v>
          </cell>
          <cell r="I349">
            <v>309</v>
          </cell>
          <cell r="J349" t="str">
            <v>Primary</v>
          </cell>
          <cell r="K349" t="str">
            <v>Harpur Hill Primary School</v>
          </cell>
          <cell r="L349" t="str">
            <v>CIP2062</v>
          </cell>
        </row>
        <row r="350">
          <cell r="B350" t="str">
            <v>CIP3107</v>
          </cell>
          <cell r="C350">
            <v>349</v>
          </cell>
          <cell r="D350" t="str">
            <v>CIP3107</v>
          </cell>
          <cell r="H350" t="str">
            <v>CIP3107</v>
          </cell>
          <cell r="I350">
            <v>318</v>
          </cell>
          <cell r="J350" t="str">
            <v>Primary</v>
          </cell>
          <cell r="K350" t="str">
            <v>The Duke of Norfolk CE Primary School</v>
          </cell>
          <cell r="L350" t="str">
            <v>CIP3107</v>
          </cell>
        </row>
        <row r="351">
          <cell r="B351" t="str">
            <v>CIP2058</v>
          </cell>
          <cell r="C351">
            <v>350</v>
          </cell>
          <cell r="D351" t="str">
            <v>CIP2058</v>
          </cell>
          <cell r="H351" t="str">
            <v>CIP2058</v>
          </cell>
          <cell r="I351">
            <v>329</v>
          </cell>
          <cell r="J351" t="str">
            <v>Primary</v>
          </cell>
          <cell r="K351" t="str">
            <v>Burbage Primary School</v>
          </cell>
          <cell r="L351" t="str">
            <v>CIP2058</v>
          </cell>
        </row>
        <row r="352">
          <cell r="B352" t="str">
            <v>CIP2274</v>
          </cell>
          <cell r="C352">
            <v>351</v>
          </cell>
          <cell r="D352" t="str">
            <v>CIP2274</v>
          </cell>
          <cell r="H352" t="str">
            <v>CIP2274</v>
          </cell>
          <cell r="I352">
            <v>335</v>
          </cell>
          <cell r="J352" t="str">
            <v>Primary</v>
          </cell>
          <cell r="K352" t="str">
            <v>Deer Park Primary School</v>
          </cell>
          <cell r="L352" t="str">
            <v>CIP2274</v>
          </cell>
        </row>
        <row r="353">
          <cell r="B353" t="str">
            <v>CIP3341</v>
          </cell>
          <cell r="C353">
            <v>352</v>
          </cell>
          <cell r="D353" t="str">
            <v>CIP3341</v>
          </cell>
          <cell r="H353" t="str">
            <v>CIP3341</v>
          </cell>
          <cell r="I353">
            <v>339</v>
          </cell>
          <cell r="J353" t="str">
            <v>Primary</v>
          </cell>
          <cell r="K353" t="str">
            <v>Scargill CE Voluntary Aided Primary School</v>
          </cell>
          <cell r="L353" t="str">
            <v>CIP3341</v>
          </cell>
        </row>
        <row r="354">
          <cell r="B354" t="str">
            <v>CIP3080</v>
          </cell>
          <cell r="C354">
            <v>353</v>
          </cell>
          <cell r="D354" t="str">
            <v>CIP3080</v>
          </cell>
          <cell r="H354" t="str">
            <v>CIP3080</v>
          </cell>
          <cell r="I354">
            <v>341</v>
          </cell>
          <cell r="J354" t="str">
            <v>Primary</v>
          </cell>
          <cell r="K354" t="str">
            <v>Ripley St John's CE Voluntary Controlled Primary School</v>
          </cell>
          <cell r="L354" t="str">
            <v>CIP3080</v>
          </cell>
        </row>
        <row r="355">
          <cell r="B355" t="str">
            <v>CIP2624</v>
          </cell>
          <cell r="C355">
            <v>354</v>
          </cell>
          <cell r="D355" t="str">
            <v>CIP2624</v>
          </cell>
          <cell r="H355" t="str">
            <v>CIP2624</v>
          </cell>
          <cell r="I355">
            <v>342</v>
          </cell>
          <cell r="J355" t="str">
            <v>Primary</v>
          </cell>
          <cell r="K355" t="str">
            <v>Pottery Primary School</v>
          </cell>
          <cell r="L355" t="str">
            <v>CIP2624</v>
          </cell>
        </row>
        <row r="356">
          <cell r="B356" t="str">
            <v>CIP2265</v>
          </cell>
          <cell r="C356">
            <v>355</v>
          </cell>
          <cell r="D356" t="str">
            <v>CIP2265</v>
          </cell>
          <cell r="H356" t="str">
            <v>CIP2265</v>
          </cell>
          <cell r="I356">
            <v>358</v>
          </cell>
          <cell r="J356" t="str">
            <v>Primary</v>
          </cell>
          <cell r="K356" t="str">
            <v>Walton Holymoorside Primary School</v>
          </cell>
          <cell r="L356" t="str">
            <v>CIP2265</v>
          </cell>
        </row>
        <row r="357">
          <cell r="B357" t="str">
            <v>CIP3551</v>
          </cell>
          <cell r="C357">
            <v>356</v>
          </cell>
          <cell r="D357" t="str">
            <v>CIP3551</v>
          </cell>
          <cell r="H357" t="str">
            <v>CIP3551</v>
          </cell>
          <cell r="I357">
            <v>371</v>
          </cell>
          <cell r="J357" t="str">
            <v>Primary</v>
          </cell>
          <cell r="K357" t="str">
            <v>Sharley Park Community Primary School</v>
          </cell>
          <cell r="L357" t="str">
            <v>CIP3551</v>
          </cell>
        </row>
        <row r="358">
          <cell r="B358" t="str">
            <v>CIP3550</v>
          </cell>
          <cell r="C358">
            <v>357</v>
          </cell>
          <cell r="D358" t="str">
            <v>CIP3550</v>
          </cell>
          <cell r="H358" t="str">
            <v>CIP3550</v>
          </cell>
          <cell r="I358">
            <v>372</v>
          </cell>
          <cell r="J358" t="str">
            <v>Primary</v>
          </cell>
          <cell r="K358" t="str">
            <v>Howitt Primary Community School</v>
          </cell>
          <cell r="L358" t="str">
            <v>CIP3550</v>
          </cell>
        </row>
        <row r="359">
          <cell r="B359" t="str">
            <v>CIP2013</v>
          </cell>
          <cell r="C359">
            <v>358</v>
          </cell>
          <cell r="D359" t="str">
            <v>CIP2013</v>
          </cell>
          <cell r="H359" t="str">
            <v>CIP2013</v>
          </cell>
          <cell r="I359">
            <v>373</v>
          </cell>
          <cell r="J359" t="str">
            <v>Primary</v>
          </cell>
          <cell r="K359" t="str">
            <v>Chapel-en-le-Frith C E (Voluntary Controlled) Primary School</v>
          </cell>
          <cell r="L359" t="str">
            <v>CIP2013</v>
          </cell>
        </row>
        <row r="360">
          <cell r="B360" t="str">
            <v>CIP2632</v>
          </cell>
          <cell r="C360">
            <v>359</v>
          </cell>
          <cell r="D360" t="str">
            <v>CIP2632</v>
          </cell>
          <cell r="H360" t="str">
            <v>CIP2632</v>
          </cell>
          <cell r="I360">
            <v>382</v>
          </cell>
          <cell r="J360" t="str">
            <v>Primary</v>
          </cell>
          <cell r="K360" t="str">
            <v>Inkersall Primary School</v>
          </cell>
          <cell r="L360" t="str">
            <v>CIP2632</v>
          </cell>
        </row>
        <row r="361">
          <cell r="B361" t="str">
            <v>CIP3546</v>
          </cell>
          <cell r="C361">
            <v>360</v>
          </cell>
          <cell r="D361" t="str">
            <v>CIP3546</v>
          </cell>
          <cell r="H361" t="str">
            <v>CIP3546</v>
          </cell>
          <cell r="I361">
            <v>390</v>
          </cell>
          <cell r="J361" t="str">
            <v>Primary</v>
          </cell>
          <cell r="K361" t="str">
            <v>Brooklands Primary School</v>
          </cell>
          <cell r="L361" t="str">
            <v>CIP3546</v>
          </cell>
        </row>
        <row r="362">
          <cell r="B362" t="str">
            <v>CIP2053</v>
          </cell>
          <cell r="C362">
            <v>361</v>
          </cell>
          <cell r="D362" t="str">
            <v>CIP2053</v>
          </cell>
          <cell r="H362" t="str">
            <v>CIP2053</v>
          </cell>
          <cell r="I362">
            <v>404</v>
          </cell>
          <cell r="J362" t="str">
            <v>Primary</v>
          </cell>
          <cell r="K362" t="str">
            <v>Firfield Primary School</v>
          </cell>
          <cell r="L362" t="str">
            <v>CIP2053</v>
          </cell>
        </row>
        <row r="363">
          <cell r="B363" t="str">
            <v>CIP2010</v>
          </cell>
          <cell r="C363">
            <v>362</v>
          </cell>
          <cell r="D363" t="str">
            <v>CIP2010</v>
          </cell>
          <cell r="H363" t="str">
            <v>CIP2010</v>
          </cell>
          <cell r="I363">
            <v>406</v>
          </cell>
          <cell r="J363" t="str">
            <v>Primary</v>
          </cell>
          <cell r="K363" t="str">
            <v>Swanwick Primary School</v>
          </cell>
          <cell r="L363" t="str">
            <v>CIP2010</v>
          </cell>
        </row>
        <row r="364">
          <cell r="B364" t="str">
            <v>CIP5200</v>
          </cell>
          <cell r="C364">
            <v>363</v>
          </cell>
          <cell r="D364" t="str">
            <v>CIP5200</v>
          </cell>
          <cell r="H364" t="str">
            <v>CIP5200</v>
          </cell>
          <cell r="I364">
            <v>406</v>
          </cell>
          <cell r="J364" t="str">
            <v>Primary</v>
          </cell>
          <cell r="K364" t="str">
            <v>Belmont Primary School</v>
          </cell>
          <cell r="L364" t="str">
            <v>CIP5200</v>
          </cell>
        </row>
        <row r="365">
          <cell r="B365" t="str">
            <v>CIP2160</v>
          </cell>
          <cell r="C365">
            <v>364</v>
          </cell>
          <cell r="D365" t="str">
            <v>CIP2160</v>
          </cell>
          <cell r="H365" t="str">
            <v>CIP2160</v>
          </cell>
          <cell r="I365">
            <v>413</v>
          </cell>
          <cell r="J365" t="str">
            <v>Primary</v>
          </cell>
          <cell r="K365" t="str">
            <v>Grange Primary School</v>
          </cell>
          <cell r="L365" t="str">
            <v>CIP2160</v>
          </cell>
        </row>
        <row r="366">
          <cell r="B366" t="str">
            <v>CIP3502</v>
          </cell>
          <cell r="C366">
            <v>365</v>
          </cell>
          <cell r="D366" t="str">
            <v>CIP3502</v>
          </cell>
          <cell r="H366" t="str">
            <v>CIP3502</v>
          </cell>
          <cell r="I366">
            <v>442</v>
          </cell>
          <cell r="J366" t="str">
            <v>Primary</v>
          </cell>
          <cell r="K366" t="str">
            <v>St Mary's Catholic Primary School (Chesterfield)</v>
          </cell>
          <cell r="L366" t="str">
            <v>CIP3502</v>
          </cell>
        </row>
        <row r="367">
          <cell r="B367" t="str">
            <v>CIP3161</v>
          </cell>
          <cell r="C367">
            <v>366</v>
          </cell>
          <cell r="D367" t="str">
            <v>CIP3161</v>
          </cell>
          <cell r="H367" t="str">
            <v>CIP3161</v>
          </cell>
          <cell r="I367">
            <v>447</v>
          </cell>
          <cell r="J367" t="str">
            <v>Primary</v>
          </cell>
          <cell r="K367" t="str">
            <v>St John's CE Voluntary Controlled Primary School (Belper)</v>
          </cell>
          <cell r="L367" t="str">
            <v>CIP3161</v>
          </cell>
        </row>
        <row r="368">
          <cell r="B368" t="str">
            <v>CIP2370</v>
          </cell>
          <cell r="C368">
            <v>367</v>
          </cell>
          <cell r="D368" t="str">
            <v>CIP2370</v>
          </cell>
          <cell r="H368" t="str">
            <v>CIP2370</v>
          </cell>
          <cell r="I368">
            <v>759</v>
          </cell>
          <cell r="J368" t="str">
            <v>Primary</v>
          </cell>
          <cell r="K368" t="str">
            <v>Hilton Primary School</v>
          </cell>
          <cell r="L368" t="str">
            <v>CIP2370</v>
          </cell>
        </row>
        <row r="369">
          <cell r="C369">
            <v>368</v>
          </cell>
          <cell r="H369" t="str">
            <v>CIS4601</v>
          </cell>
          <cell r="I369">
            <v>391</v>
          </cell>
          <cell r="J369" t="str">
            <v xml:space="preserve">Secondary </v>
          </cell>
          <cell r="K369" t="str">
            <v>St Thomas More Catholic School</v>
          </cell>
          <cell r="L369" t="str">
            <v>CIS4601</v>
          </cell>
        </row>
        <row r="370">
          <cell r="C370">
            <v>369</v>
          </cell>
          <cell r="H370" t="str">
            <v>CIS4195</v>
          </cell>
          <cell r="I370">
            <v>452</v>
          </cell>
          <cell r="J370" t="str">
            <v xml:space="preserve">Secondary </v>
          </cell>
          <cell r="K370" t="str">
            <v>Parkside Community School</v>
          </cell>
          <cell r="L370" t="str">
            <v>CIS4195</v>
          </cell>
        </row>
        <row r="371">
          <cell r="C371">
            <v>370</v>
          </cell>
          <cell r="H371" t="str">
            <v>CIS4192</v>
          </cell>
          <cell r="I371">
            <v>507</v>
          </cell>
          <cell r="J371" t="str">
            <v xml:space="preserve">Secondary </v>
          </cell>
          <cell r="K371" t="str">
            <v>The Meadows Community School</v>
          </cell>
          <cell r="L371" t="str">
            <v>CIS4192</v>
          </cell>
        </row>
        <row r="372">
          <cell r="C372">
            <v>371</v>
          </cell>
          <cell r="H372" t="str">
            <v>CIS4602</v>
          </cell>
          <cell r="I372">
            <v>509</v>
          </cell>
          <cell r="J372" t="str">
            <v xml:space="preserve">Secondary </v>
          </cell>
          <cell r="K372" t="str">
            <v>St. Philip Howard Catholic School</v>
          </cell>
          <cell r="L372" t="str">
            <v>CIS4602</v>
          </cell>
        </row>
        <row r="373">
          <cell r="C373">
            <v>372</v>
          </cell>
          <cell r="H373" t="str">
            <v>CIS4057</v>
          </cell>
          <cell r="I373">
            <v>576</v>
          </cell>
          <cell r="J373" t="str">
            <v xml:space="preserve">Secondary </v>
          </cell>
          <cell r="K373" t="str">
            <v>New Mills School, Business &amp; Enterprise College</v>
          </cell>
          <cell r="L373" t="str">
            <v>CIS4057</v>
          </cell>
        </row>
        <row r="374">
          <cell r="C374">
            <v>373</v>
          </cell>
          <cell r="H374" t="str">
            <v>CIS4172</v>
          </cell>
          <cell r="I374">
            <v>606</v>
          </cell>
          <cell r="J374" t="str">
            <v xml:space="preserve">Secondary </v>
          </cell>
          <cell r="K374" t="str">
            <v>John Flamsteed Community School</v>
          </cell>
          <cell r="L374" t="str">
            <v>CIS4172</v>
          </cell>
        </row>
        <row r="375">
          <cell r="C375">
            <v>374</v>
          </cell>
          <cell r="H375" t="str">
            <v>CIS4097</v>
          </cell>
          <cell r="I375">
            <v>612</v>
          </cell>
          <cell r="J375" t="str">
            <v xml:space="preserve">Secondary </v>
          </cell>
          <cell r="K375" t="str">
            <v>Granville Sports College</v>
          </cell>
          <cell r="L375" t="str">
            <v>CIS4097</v>
          </cell>
        </row>
        <row r="376">
          <cell r="B376" t="str">
            <v>CIS4601</v>
          </cell>
          <cell r="C376">
            <v>375</v>
          </cell>
          <cell r="D376" t="str">
            <v>CIS4601</v>
          </cell>
          <cell r="H376" t="str">
            <v>CIS4001</v>
          </cell>
          <cell r="I376">
            <v>690</v>
          </cell>
          <cell r="J376" t="str">
            <v xml:space="preserve">Secondary </v>
          </cell>
          <cell r="K376" t="str">
            <v>Alfreton Grange Arts College</v>
          </cell>
          <cell r="L376" t="str">
            <v>CIS4001</v>
          </cell>
        </row>
        <row r="377">
          <cell r="B377" t="str">
            <v>CIS4195</v>
          </cell>
          <cell r="C377">
            <v>376</v>
          </cell>
          <cell r="D377" t="str">
            <v>CIS4195</v>
          </cell>
          <cell r="H377" t="str">
            <v>CIS4505</v>
          </cell>
          <cell r="I377">
            <v>690</v>
          </cell>
          <cell r="J377" t="str">
            <v xml:space="preserve">Secondary </v>
          </cell>
          <cell r="K377" t="str">
            <v>Anthony Gell School</v>
          </cell>
          <cell r="L377" t="str">
            <v>CIS4505</v>
          </cell>
        </row>
        <row r="378">
          <cell r="B378" t="str">
            <v>CIS4192</v>
          </cell>
          <cell r="C378">
            <v>377</v>
          </cell>
          <cell r="D378" t="str">
            <v>CIS4192</v>
          </cell>
          <cell r="H378" t="str">
            <v>CIS4054</v>
          </cell>
          <cell r="I378">
            <v>746</v>
          </cell>
          <cell r="J378" t="str">
            <v xml:space="preserve">Secondary </v>
          </cell>
          <cell r="K378" t="str">
            <v>Wilsthorpe Community School</v>
          </cell>
          <cell r="L378" t="str">
            <v>CIS4054</v>
          </cell>
        </row>
        <row r="379">
          <cell r="B379" t="str">
            <v>CIS4602</v>
          </cell>
          <cell r="C379">
            <v>378</v>
          </cell>
          <cell r="D379" t="str">
            <v>CIS4602</v>
          </cell>
          <cell r="H379" t="str">
            <v>CIS4089</v>
          </cell>
          <cell r="I379">
            <v>784</v>
          </cell>
          <cell r="J379" t="str">
            <v xml:space="preserve">Secondary </v>
          </cell>
          <cell r="K379" t="str">
            <v>Aldercar Community Language College</v>
          </cell>
          <cell r="L379" t="str">
            <v>CIS4089</v>
          </cell>
        </row>
        <row r="380">
          <cell r="B380" t="str">
            <v>CIS4057</v>
          </cell>
          <cell r="C380">
            <v>379</v>
          </cell>
          <cell r="D380" t="str">
            <v>CIS4057</v>
          </cell>
          <cell r="H380" t="str">
            <v>CIS4193</v>
          </cell>
          <cell r="I380">
            <v>784</v>
          </cell>
          <cell r="J380" t="str">
            <v xml:space="preserve">Secondary </v>
          </cell>
          <cell r="K380" t="str">
            <v>Hasland Hall Community School</v>
          </cell>
          <cell r="L380" t="str">
            <v>CIS4193</v>
          </cell>
        </row>
        <row r="381">
          <cell r="B381" t="str">
            <v>CIS4172</v>
          </cell>
          <cell r="C381">
            <v>380</v>
          </cell>
          <cell r="D381" t="str">
            <v>CIS4172</v>
          </cell>
          <cell r="H381" t="str">
            <v>CIS4173</v>
          </cell>
          <cell r="I381">
            <v>791</v>
          </cell>
          <cell r="J381" t="str">
            <v xml:space="preserve">Secondary </v>
          </cell>
          <cell r="K381" t="str">
            <v>Tibshelf Community School</v>
          </cell>
          <cell r="L381" t="str">
            <v>CIS4173</v>
          </cell>
        </row>
        <row r="382">
          <cell r="B382" t="str">
            <v>CIS4097</v>
          </cell>
          <cell r="C382">
            <v>381</v>
          </cell>
          <cell r="D382" t="str">
            <v>CIS4097</v>
          </cell>
          <cell r="H382" t="str">
            <v>CIS4200</v>
          </cell>
          <cell r="I382">
            <v>835</v>
          </cell>
          <cell r="J382" t="str">
            <v xml:space="preserve">Secondary </v>
          </cell>
          <cell r="K382" t="str">
            <v>Springwell Community College</v>
          </cell>
          <cell r="L382" t="str">
            <v>CIS4200</v>
          </cell>
        </row>
        <row r="383">
          <cell r="B383" t="str">
            <v>CIS4001</v>
          </cell>
          <cell r="C383">
            <v>382</v>
          </cell>
          <cell r="D383" t="str">
            <v>CIS4001</v>
          </cell>
          <cell r="H383" t="str">
            <v>CIS4198</v>
          </cell>
          <cell r="I383">
            <v>838</v>
          </cell>
          <cell r="J383" t="str">
            <v xml:space="preserve">Secondary </v>
          </cell>
          <cell r="K383" t="str">
            <v>Heritage High School</v>
          </cell>
          <cell r="L383" t="str">
            <v>CIS4198</v>
          </cell>
        </row>
        <row r="384">
          <cell r="B384" t="str">
            <v>CIS4505</v>
          </cell>
          <cell r="C384">
            <v>383</v>
          </cell>
          <cell r="D384" t="str">
            <v>CIS4505</v>
          </cell>
          <cell r="H384" t="str">
            <v>CIS4019</v>
          </cell>
          <cell r="I384">
            <v>871</v>
          </cell>
          <cell r="J384" t="str">
            <v xml:space="preserve">Secondary </v>
          </cell>
          <cell r="K384" t="str">
            <v>Chapel-en-le-Frith High School</v>
          </cell>
          <cell r="L384" t="str">
            <v>CIS4019</v>
          </cell>
        </row>
        <row r="385">
          <cell r="B385" t="str">
            <v>CIS4054</v>
          </cell>
          <cell r="C385">
            <v>384</v>
          </cell>
          <cell r="D385" t="str">
            <v>CIS4054</v>
          </cell>
          <cell r="H385" t="str">
            <v>CIS4103</v>
          </cell>
          <cell r="I385">
            <v>907</v>
          </cell>
          <cell r="J385" t="str">
            <v xml:space="preserve">Secondary </v>
          </cell>
          <cell r="K385" t="str">
            <v>Frederick Gent</v>
          </cell>
          <cell r="L385" t="str">
            <v>CIS4103</v>
          </cell>
        </row>
        <row r="386">
          <cell r="B386" t="str">
            <v>CIS4089</v>
          </cell>
          <cell r="C386">
            <v>385</v>
          </cell>
          <cell r="D386" t="str">
            <v>CIS4089</v>
          </cell>
          <cell r="H386" t="str">
            <v>CIS5416</v>
          </cell>
          <cell r="I386">
            <v>924</v>
          </cell>
          <cell r="J386" t="str">
            <v xml:space="preserve">Secondary </v>
          </cell>
          <cell r="K386" t="str">
            <v>Mill Hill School</v>
          </cell>
          <cell r="L386" t="str">
            <v>CIS5416</v>
          </cell>
        </row>
        <row r="387">
          <cell r="B387" t="str">
            <v>CIS4193</v>
          </cell>
          <cell r="C387">
            <v>386</v>
          </cell>
          <cell r="D387" t="str">
            <v>CIS4193</v>
          </cell>
          <cell r="H387" t="str">
            <v>CIS4074</v>
          </cell>
          <cell r="I387">
            <v>991</v>
          </cell>
          <cell r="J387" t="str">
            <v xml:space="preserve">Secondary </v>
          </cell>
          <cell r="K387" t="str">
            <v>William Allitt School</v>
          </cell>
          <cell r="L387" t="str">
            <v>CIS4074</v>
          </cell>
        </row>
        <row r="388">
          <cell r="B388" t="str">
            <v>CIS4173</v>
          </cell>
          <cell r="C388">
            <v>387</v>
          </cell>
          <cell r="D388" t="str">
            <v>CIS4173</v>
          </cell>
          <cell r="H388" t="str">
            <v>CIS4194</v>
          </cell>
          <cell r="I388">
            <v>1029</v>
          </cell>
          <cell r="J388" t="str">
            <v xml:space="preserve">Secondary </v>
          </cell>
          <cell r="K388" t="str">
            <v>Newbold Community School</v>
          </cell>
          <cell r="L388" t="str">
            <v>CIS4194</v>
          </cell>
        </row>
        <row r="389">
          <cell r="B389" t="str">
            <v>CIS4200</v>
          </cell>
          <cell r="C389">
            <v>388</v>
          </cell>
          <cell r="D389" t="str">
            <v>CIS4200</v>
          </cell>
          <cell r="H389" t="str">
            <v>CIS5410</v>
          </cell>
          <cell r="I389">
            <v>1130</v>
          </cell>
          <cell r="J389" t="str">
            <v xml:space="preserve">Secondary </v>
          </cell>
          <cell r="K389" t="str">
            <v>The Pingle School</v>
          </cell>
          <cell r="L389" t="str">
            <v>CIS5410</v>
          </cell>
        </row>
        <row r="390">
          <cell r="B390" t="str">
            <v>CIS4198</v>
          </cell>
          <cell r="C390">
            <v>389</v>
          </cell>
          <cell r="D390" t="str">
            <v>CIS4198</v>
          </cell>
          <cell r="H390" t="str">
            <v>CIS4000</v>
          </cell>
          <cell r="I390">
            <v>1223</v>
          </cell>
          <cell r="J390" t="str">
            <v xml:space="preserve">Secondary </v>
          </cell>
          <cell r="K390" t="str">
            <v>Swanwick Hall School</v>
          </cell>
          <cell r="L390" t="str">
            <v>CIS4000</v>
          </cell>
        </row>
        <row r="391">
          <cell r="B391" t="str">
            <v>CIS4019</v>
          </cell>
          <cell r="C391">
            <v>390</v>
          </cell>
          <cell r="D391" t="str">
            <v>CIS4019</v>
          </cell>
          <cell r="H391" t="str">
            <v>CIS4126</v>
          </cell>
          <cell r="I391">
            <v>1295</v>
          </cell>
          <cell r="J391" t="str">
            <v xml:space="preserve">Secondary </v>
          </cell>
          <cell r="K391" t="str">
            <v>Eckington School</v>
          </cell>
          <cell r="L391" t="str">
            <v>CIS4126</v>
          </cell>
        </row>
        <row r="392">
          <cell r="B392" t="str">
            <v>CIS4103</v>
          </cell>
          <cell r="C392">
            <v>391</v>
          </cell>
          <cell r="D392" t="str">
            <v>CIS4103</v>
          </cell>
          <cell r="H392" t="str">
            <v>CIS4510</v>
          </cell>
          <cell r="I392">
            <v>1300</v>
          </cell>
          <cell r="J392" t="str">
            <v xml:space="preserve">Secondary </v>
          </cell>
          <cell r="K392" t="str">
            <v>Buxton Community School</v>
          </cell>
          <cell r="L392" t="str">
            <v>CIS4510</v>
          </cell>
        </row>
        <row r="393">
          <cell r="B393" t="str">
            <v>CIS5416</v>
          </cell>
          <cell r="C393">
            <v>392</v>
          </cell>
          <cell r="D393" t="str">
            <v>CIS5416</v>
          </cell>
          <cell r="H393" t="str">
            <v>CIS4191</v>
          </cell>
          <cell r="I393">
            <v>1306</v>
          </cell>
          <cell r="J393" t="str">
            <v xml:space="preserve">Secondary </v>
          </cell>
          <cell r="K393" t="str">
            <v>Glossopdale Community College</v>
          </cell>
          <cell r="L393" t="str">
            <v>CIS4191</v>
          </cell>
        </row>
        <row r="394">
          <cell r="B394" t="str">
            <v>CIS4074</v>
          </cell>
          <cell r="C394">
            <v>393</v>
          </cell>
          <cell r="D394" t="str">
            <v>CIS4074</v>
          </cell>
          <cell r="H394" t="str">
            <v>CIS5409</v>
          </cell>
          <cell r="I394">
            <v>1324</v>
          </cell>
          <cell r="J394" t="str">
            <v xml:space="preserve">Secondary </v>
          </cell>
          <cell r="K394" t="str">
            <v>Friesland School</v>
          </cell>
          <cell r="L394" t="str">
            <v>CIS5409</v>
          </cell>
        </row>
        <row r="395">
          <cell r="B395" t="str">
            <v>CIS4194</v>
          </cell>
          <cell r="C395">
            <v>394</v>
          </cell>
          <cell r="D395" t="str">
            <v>CIS4194</v>
          </cell>
          <cell r="H395" t="str">
            <v>CIS4174</v>
          </cell>
          <cell r="I395">
            <v>1332</v>
          </cell>
          <cell r="J395" t="str">
            <v xml:space="preserve">Secondary </v>
          </cell>
          <cell r="K395" t="str">
            <v>Highfields School</v>
          </cell>
          <cell r="L395" t="str">
            <v>CIS4174</v>
          </cell>
        </row>
        <row r="396">
          <cell r="B396" t="str">
            <v>CIS5410</v>
          </cell>
          <cell r="C396">
            <v>395</v>
          </cell>
          <cell r="D396" t="str">
            <v>CIS5410</v>
          </cell>
          <cell r="H396" t="str">
            <v>CIS5404</v>
          </cell>
          <cell r="I396">
            <v>1426</v>
          </cell>
          <cell r="J396" t="str">
            <v xml:space="preserve">Secondary </v>
          </cell>
          <cell r="K396" t="str">
            <v>Belper School</v>
          </cell>
          <cell r="L396" t="str">
            <v>CIS5404</v>
          </cell>
        </row>
        <row r="397">
          <cell r="B397" t="str">
            <v>CIS4000</v>
          </cell>
          <cell r="C397">
            <v>396</v>
          </cell>
          <cell r="D397" t="str">
            <v>CIS4000</v>
          </cell>
          <cell r="H397" t="str">
            <v>CIS5411</v>
          </cell>
          <cell r="I397">
            <v>1545</v>
          </cell>
          <cell r="J397" t="str">
            <v xml:space="preserve">Secondary </v>
          </cell>
          <cell r="K397" t="str">
            <v>Lady Manners School</v>
          </cell>
          <cell r="L397" t="str">
            <v>CIS5411</v>
          </cell>
        </row>
        <row r="398">
          <cell r="B398" t="str">
            <v>CIS4126</v>
          </cell>
          <cell r="C398">
            <v>397</v>
          </cell>
          <cell r="D398" t="str">
            <v>CIS4126</v>
          </cell>
          <cell r="H398" t="str">
            <v>CIS4034</v>
          </cell>
          <cell r="I398">
            <v>1732</v>
          </cell>
          <cell r="J398" t="str">
            <v xml:space="preserve">Secondary </v>
          </cell>
          <cell r="K398" t="str">
            <v>Tupton Hall School</v>
          </cell>
          <cell r="L398" t="str">
            <v>CIS4034</v>
          </cell>
        </row>
        <row r="399">
          <cell r="B399" t="str">
            <v>CIS4510</v>
          </cell>
          <cell r="C399">
            <v>398</v>
          </cell>
          <cell r="D399" t="str">
            <v>CIS4510</v>
          </cell>
          <cell r="H399" t="str">
            <v>CIS4509</v>
          </cell>
          <cell r="I399">
            <v>1818</v>
          </cell>
          <cell r="J399" t="str">
            <v xml:space="preserve">Secondary </v>
          </cell>
          <cell r="K399" t="str">
            <v>Dronfield Henry Fanshawe School</v>
          </cell>
          <cell r="L399" t="str">
            <v>CIS4509</v>
          </cell>
        </row>
        <row r="400">
          <cell r="B400" t="str">
            <v>CIS4191</v>
          </cell>
          <cell r="C400">
            <v>399</v>
          </cell>
          <cell r="D400" t="str">
            <v>CIS4191</v>
          </cell>
        </row>
        <row r="401">
          <cell r="B401" t="str">
            <v>CIS5409</v>
          </cell>
          <cell r="C401">
            <v>400</v>
          </cell>
          <cell r="D401" t="str">
            <v>CIS5409</v>
          </cell>
        </row>
        <row r="402">
          <cell r="B402" t="str">
            <v>CIS4174</v>
          </cell>
          <cell r="C402">
            <v>401</v>
          </cell>
          <cell r="D402" t="str">
            <v>CIS4174</v>
          </cell>
        </row>
        <row r="403">
          <cell r="B403" t="str">
            <v>CIS5404</v>
          </cell>
          <cell r="C403">
            <v>402</v>
          </cell>
          <cell r="D403" t="str">
            <v>CIS5404</v>
          </cell>
        </row>
        <row r="404">
          <cell r="B404" t="str">
            <v>CIS5411</v>
          </cell>
          <cell r="C404">
            <v>403</v>
          </cell>
          <cell r="D404" t="str">
            <v>CIS5411</v>
          </cell>
        </row>
        <row r="405">
          <cell r="B405" t="str">
            <v>CIS4034</v>
          </cell>
          <cell r="C405">
            <v>404</v>
          </cell>
          <cell r="D405" t="str">
            <v>CIS4034</v>
          </cell>
        </row>
        <row r="406">
          <cell r="B406" t="str">
            <v>CIS4509</v>
          </cell>
          <cell r="C406">
            <v>405</v>
          </cell>
          <cell r="D406" t="str">
            <v>CIS4509</v>
          </cell>
        </row>
        <row r="407">
          <cell r="C407">
            <v>406</v>
          </cell>
        </row>
        <row r="408">
          <cell r="C408">
            <v>407</v>
          </cell>
        </row>
        <row r="409">
          <cell r="C409">
            <v>408</v>
          </cell>
        </row>
        <row r="410">
          <cell r="C410">
            <v>409</v>
          </cell>
        </row>
      </sheetData>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ren.sellors@derbyshire.gov.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file:///\\D-FS07\Accountants\LMS\Formbud\2023-24\Special\2.%202023-24%20Special_budget.xlsx"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3"/>
  <sheetViews>
    <sheetView showGridLines="0" tabSelected="1" workbookViewId="0">
      <selection activeCell="G9" sqref="G9"/>
    </sheetView>
  </sheetViews>
  <sheetFormatPr defaultRowHeight="15" x14ac:dyDescent="0.25"/>
  <cols>
    <col min="1" max="1" width="3.7109375" style="12" customWidth="1"/>
    <col min="2" max="2" width="3" style="12" customWidth="1"/>
    <col min="3" max="3" width="40.85546875" style="12" customWidth="1"/>
    <col min="4" max="4" width="62.28515625" style="12" customWidth="1"/>
    <col min="5" max="5" width="3.7109375" style="12" customWidth="1"/>
    <col min="6" max="6" width="9.140625" style="92" customWidth="1"/>
    <col min="7" max="7" width="15.5703125" style="92" customWidth="1"/>
    <col min="8" max="8" width="9.140625" style="92" customWidth="1"/>
    <col min="9" max="16384" width="9.140625" style="12"/>
  </cols>
  <sheetData>
    <row r="1" spans="1:8" ht="26.25" x14ac:dyDescent="0.4">
      <c r="A1" s="9"/>
      <c r="B1" s="91" t="s">
        <v>376</v>
      </c>
      <c r="C1" s="9"/>
      <c r="D1" s="9"/>
      <c r="E1" s="9"/>
      <c r="F1" s="92" t="s">
        <v>345</v>
      </c>
      <c r="G1" s="93" t="s">
        <v>375</v>
      </c>
    </row>
    <row r="2" spans="1:8" x14ac:dyDescent="0.25">
      <c r="A2" s="9"/>
      <c r="B2" s="9"/>
      <c r="C2" s="9"/>
      <c r="D2" s="9"/>
      <c r="E2" s="9"/>
    </row>
    <row r="3" spans="1:8" ht="18.75" x14ac:dyDescent="0.3">
      <c r="A3" s="9"/>
      <c r="B3" s="94" t="s">
        <v>346</v>
      </c>
      <c r="C3" s="9"/>
      <c r="D3" s="9"/>
      <c r="E3" s="8"/>
    </row>
    <row r="4" spans="1:8" x14ac:dyDescent="0.25">
      <c r="A4" s="9"/>
      <c r="B4" s="8"/>
      <c r="C4" s="9"/>
      <c r="D4" s="9"/>
      <c r="E4" s="8"/>
    </row>
    <row r="5" spans="1:8" x14ac:dyDescent="0.25">
      <c r="A5" s="9"/>
      <c r="B5" s="95" t="s">
        <v>297</v>
      </c>
      <c r="C5" s="9"/>
      <c r="D5" s="9"/>
      <c r="E5" s="95"/>
    </row>
    <row r="6" spans="1:8" x14ac:dyDescent="0.25">
      <c r="A6" s="9"/>
      <c r="B6" s="96" t="s">
        <v>353</v>
      </c>
      <c r="C6" s="97"/>
      <c r="D6" s="97"/>
      <c r="E6" s="96"/>
      <c r="F6" s="98"/>
      <c r="G6" s="98"/>
      <c r="H6" s="98"/>
    </row>
    <row r="7" spans="1:8" ht="30" customHeight="1" x14ac:dyDescent="0.25">
      <c r="A7" s="9"/>
      <c r="B7" s="99" t="s">
        <v>350</v>
      </c>
      <c r="C7" s="133" t="s">
        <v>356</v>
      </c>
      <c r="D7" s="133"/>
      <c r="E7" s="100"/>
      <c r="F7" s="101"/>
      <c r="G7" s="102"/>
      <c r="H7" s="102"/>
    </row>
    <row r="8" spans="1:8" ht="15" customHeight="1" x14ac:dyDescent="0.25">
      <c r="A8" s="9"/>
      <c r="B8" s="99" t="s">
        <v>350</v>
      </c>
      <c r="C8" s="133" t="s">
        <v>347</v>
      </c>
      <c r="D8" s="133"/>
      <c r="E8" s="103"/>
      <c r="F8" s="102"/>
      <c r="G8" s="102"/>
      <c r="H8" s="102"/>
    </row>
    <row r="9" spans="1:8" ht="30" customHeight="1" x14ac:dyDescent="0.25">
      <c r="A9" s="9"/>
      <c r="B9" s="99" t="s">
        <v>350</v>
      </c>
      <c r="C9" s="133" t="s">
        <v>354</v>
      </c>
      <c r="D9" s="133"/>
      <c r="E9" s="100"/>
      <c r="F9" s="101"/>
      <c r="G9" s="102"/>
      <c r="H9" s="102"/>
    </row>
    <row r="10" spans="1:8" x14ac:dyDescent="0.25">
      <c r="A10" s="9"/>
      <c r="B10" s="99" t="s">
        <v>350</v>
      </c>
      <c r="C10" s="133" t="s">
        <v>348</v>
      </c>
      <c r="D10" s="133"/>
      <c r="E10" s="96"/>
      <c r="F10" s="98"/>
      <c r="G10" s="98"/>
      <c r="H10" s="98"/>
    </row>
    <row r="11" spans="1:8" x14ac:dyDescent="0.25">
      <c r="A11" s="9"/>
      <c r="B11" s="9"/>
      <c r="C11" s="97"/>
      <c r="D11" s="97"/>
      <c r="E11" s="9"/>
    </row>
    <row r="12" spans="1:8" x14ac:dyDescent="0.25">
      <c r="A12" s="9"/>
      <c r="B12" s="95" t="s">
        <v>298</v>
      </c>
      <c r="C12" s="97"/>
      <c r="D12" s="97"/>
      <c r="E12" s="95"/>
    </row>
    <row r="13" spans="1:8" x14ac:dyDescent="0.25">
      <c r="A13" s="9"/>
      <c r="B13" s="96" t="s">
        <v>351</v>
      </c>
      <c r="C13" s="97"/>
      <c r="D13" s="97"/>
      <c r="E13" s="95"/>
    </row>
    <row r="14" spans="1:8" x14ac:dyDescent="0.25">
      <c r="A14" s="9"/>
      <c r="B14" s="96" t="s">
        <v>352</v>
      </c>
      <c r="C14" s="97"/>
      <c r="D14" s="97"/>
      <c r="E14" s="95"/>
    </row>
    <row r="15" spans="1:8" ht="30" customHeight="1" x14ac:dyDescent="0.25">
      <c r="A15" s="9"/>
      <c r="B15" s="99" t="s">
        <v>350</v>
      </c>
      <c r="C15" s="133" t="s">
        <v>355</v>
      </c>
      <c r="D15" s="133"/>
      <c r="E15" s="103"/>
      <c r="F15" s="102"/>
      <c r="G15" s="102"/>
      <c r="H15" s="102"/>
    </row>
    <row r="16" spans="1:8" ht="15" customHeight="1" x14ac:dyDescent="0.25">
      <c r="A16" s="9"/>
      <c r="B16" s="99" t="s">
        <v>350</v>
      </c>
      <c r="C16" s="133" t="s">
        <v>347</v>
      </c>
      <c r="D16" s="133"/>
      <c r="E16" s="103"/>
      <c r="F16" s="102"/>
      <c r="G16" s="102"/>
      <c r="H16" s="102"/>
    </row>
    <row r="17" spans="1:8" x14ac:dyDescent="0.25">
      <c r="A17" s="9"/>
      <c r="B17" s="99" t="s">
        <v>350</v>
      </c>
      <c r="C17" s="133" t="s">
        <v>349</v>
      </c>
      <c r="D17" s="133"/>
      <c r="E17" s="96"/>
      <c r="F17" s="98"/>
      <c r="G17" s="98"/>
      <c r="H17" s="98"/>
    </row>
    <row r="18" spans="1:8" x14ac:dyDescent="0.25">
      <c r="A18" s="9"/>
      <c r="B18" s="9"/>
      <c r="C18" s="97"/>
      <c r="D18" s="97"/>
      <c r="E18" s="9"/>
    </row>
    <row r="19" spans="1:8" x14ac:dyDescent="0.25">
      <c r="A19" s="9"/>
      <c r="B19" s="95" t="s">
        <v>299</v>
      </c>
      <c r="C19" s="97"/>
      <c r="D19" s="97"/>
      <c r="E19" s="95"/>
    </row>
    <row r="20" spans="1:8" x14ac:dyDescent="0.25">
      <c r="A20" s="9"/>
      <c r="B20" s="9" t="s">
        <v>357</v>
      </c>
      <c r="C20" s="97"/>
      <c r="D20" s="97"/>
      <c r="E20" s="95"/>
    </row>
    <row r="21" spans="1:8" x14ac:dyDescent="0.25">
      <c r="A21" s="9"/>
      <c r="B21" s="99" t="s">
        <v>350</v>
      </c>
      <c r="C21" s="133" t="s">
        <v>358</v>
      </c>
      <c r="D21" s="133"/>
      <c r="E21" s="96"/>
      <c r="F21" s="98"/>
      <c r="G21" s="98"/>
      <c r="H21" s="98"/>
    </row>
    <row r="22" spans="1:8" x14ac:dyDescent="0.25">
      <c r="A22" s="9"/>
      <c r="B22" s="9"/>
      <c r="C22" s="97"/>
      <c r="D22" s="97"/>
      <c r="E22" s="9"/>
    </row>
    <row r="23" spans="1:8" x14ac:dyDescent="0.25">
      <c r="A23" s="9"/>
      <c r="B23" s="95" t="s">
        <v>300</v>
      </c>
      <c r="C23" s="97"/>
      <c r="D23" s="97"/>
      <c r="E23" s="95"/>
    </row>
    <row r="24" spans="1:8" x14ac:dyDescent="0.25">
      <c r="A24" s="9"/>
      <c r="B24" s="9" t="s">
        <v>357</v>
      </c>
      <c r="C24" s="97"/>
      <c r="D24" s="97"/>
      <c r="E24" s="95"/>
    </row>
    <row r="25" spans="1:8" x14ac:dyDescent="0.25">
      <c r="A25" s="9"/>
      <c r="B25" s="99" t="s">
        <v>350</v>
      </c>
      <c r="C25" s="133" t="s">
        <v>359</v>
      </c>
      <c r="D25" s="133"/>
      <c r="E25" s="96"/>
      <c r="F25" s="98"/>
      <c r="G25" s="98"/>
      <c r="H25" s="98"/>
    </row>
    <row r="26" spans="1:8" x14ac:dyDescent="0.25">
      <c r="A26" s="9"/>
      <c r="B26" s="9"/>
      <c r="C26" s="97"/>
      <c r="D26" s="97"/>
      <c r="E26" s="9"/>
    </row>
    <row r="27" spans="1:8" x14ac:dyDescent="0.25">
      <c r="A27" s="9"/>
      <c r="B27" s="95" t="s">
        <v>301</v>
      </c>
      <c r="C27" s="97"/>
      <c r="D27" s="97"/>
      <c r="E27" s="95"/>
    </row>
    <row r="28" spans="1:8" x14ac:dyDescent="0.25">
      <c r="A28" s="9"/>
      <c r="B28" s="9" t="s">
        <v>357</v>
      </c>
      <c r="C28" s="97"/>
      <c r="D28" s="97"/>
      <c r="E28" s="95"/>
    </row>
    <row r="29" spans="1:8" x14ac:dyDescent="0.25">
      <c r="A29" s="9"/>
      <c r="B29" s="99" t="s">
        <v>350</v>
      </c>
      <c r="C29" s="133" t="s">
        <v>360</v>
      </c>
      <c r="D29" s="133"/>
      <c r="E29" s="96"/>
      <c r="F29" s="98"/>
      <c r="G29" s="98"/>
      <c r="H29" s="98"/>
    </row>
    <row r="30" spans="1:8" x14ac:dyDescent="0.25">
      <c r="A30" s="9"/>
      <c r="B30" s="9"/>
      <c r="C30" s="9"/>
      <c r="D30" s="9"/>
      <c r="E30" s="9"/>
    </row>
    <row r="31" spans="1:8" x14ac:dyDescent="0.25">
      <c r="A31" s="9"/>
      <c r="B31" s="9" t="s">
        <v>361</v>
      </c>
      <c r="C31" s="9"/>
      <c r="D31" s="104" t="s">
        <v>362</v>
      </c>
      <c r="E31" s="9"/>
    </row>
    <row r="32" spans="1:8" x14ac:dyDescent="0.25">
      <c r="A32" s="9"/>
      <c r="B32" s="9"/>
      <c r="C32" s="9"/>
      <c r="D32" s="9"/>
      <c r="E32" s="9"/>
    </row>
    <row r="33" s="92" customFormat="1" x14ac:dyDescent="0.25"/>
  </sheetData>
  <sheetProtection selectLockedCells="1"/>
  <mergeCells count="10">
    <mergeCell ref="C29:D29"/>
    <mergeCell ref="C7:D7"/>
    <mergeCell ref="C8:D8"/>
    <mergeCell ref="C9:D9"/>
    <mergeCell ref="C10:D10"/>
    <mergeCell ref="C15:D15"/>
    <mergeCell ref="C16:D16"/>
    <mergeCell ref="C17:D17"/>
    <mergeCell ref="C21:D21"/>
    <mergeCell ref="C25:D25"/>
  </mergeCells>
  <hyperlinks>
    <hyperlink ref="D31" r:id="rId1" xr:uid="{3F06737F-F1B5-4341-9D36-C2EE220E5086}"/>
  </hyperlinks>
  <pageMargins left="0.70866141732283472" right="0.70866141732283472" top="0.74803149606299213" bottom="0.74803149606299213" header="0.31496062992125984" footer="0.31496062992125984"/>
  <pageSetup paperSize="9" scale="74" orientation="portrait" r:id="rId2"/>
  <headerFooter>
    <oddHeader>&amp;R&amp;"Arial,Regular"&amp;13Public</oddHeader>
    <oddFooter>&amp;C_x000D_&amp;1#&amp;"Calibri"&amp;10&amp;K000000 CONTROLLED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B153"/>
  <sheetViews>
    <sheetView topLeftCell="A79" workbookViewId="0">
      <selection activeCell="BM14" sqref="BM14"/>
    </sheetView>
  </sheetViews>
  <sheetFormatPr defaultRowHeight="15" x14ac:dyDescent="0.25"/>
  <cols>
    <col min="1" max="1" width="16.140625" customWidth="1"/>
    <col min="2" max="2" width="29" bestFit="1" customWidth="1"/>
  </cols>
  <sheetData>
    <row r="1" spans="1:2" x14ac:dyDescent="0.25">
      <c r="A1" t="s">
        <v>0</v>
      </c>
      <c r="B1" t="s">
        <v>47</v>
      </c>
    </row>
    <row r="2" spans="1:2" x14ac:dyDescent="0.25">
      <c r="A2" t="s">
        <v>186</v>
      </c>
      <c r="B2" t="s">
        <v>48</v>
      </c>
    </row>
    <row r="3" spans="1:2" x14ac:dyDescent="0.25">
      <c r="A3" t="s">
        <v>187</v>
      </c>
      <c r="B3" t="s">
        <v>49</v>
      </c>
    </row>
    <row r="4" spans="1:2" x14ac:dyDescent="0.25">
      <c r="A4" t="s">
        <v>188</v>
      </c>
      <c r="B4" t="s">
        <v>50</v>
      </c>
    </row>
    <row r="5" spans="1:2" x14ac:dyDescent="0.25">
      <c r="A5" t="s">
        <v>189</v>
      </c>
      <c r="B5" t="s">
        <v>302</v>
      </c>
    </row>
    <row r="6" spans="1:2" x14ac:dyDescent="0.25">
      <c r="A6" t="s">
        <v>190</v>
      </c>
      <c r="B6" t="s">
        <v>51</v>
      </c>
    </row>
    <row r="7" spans="1:2" x14ac:dyDescent="0.25">
      <c r="A7" t="s">
        <v>191</v>
      </c>
      <c r="B7" t="s">
        <v>52</v>
      </c>
    </row>
    <row r="8" spans="1:2" x14ac:dyDescent="0.25">
      <c r="A8" t="s">
        <v>192</v>
      </c>
      <c r="B8" t="s">
        <v>53</v>
      </c>
    </row>
    <row r="9" spans="1:2" x14ac:dyDescent="0.25">
      <c r="A9" t="s">
        <v>193</v>
      </c>
      <c r="B9" t="s">
        <v>54</v>
      </c>
    </row>
    <row r="10" spans="1:2" x14ac:dyDescent="0.25">
      <c r="A10" t="s">
        <v>194</v>
      </c>
      <c r="B10" t="s">
        <v>55</v>
      </c>
    </row>
    <row r="11" spans="1:2" x14ac:dyDescent="0.25">
      <c r="A11" t="s">
        <v>195</v>
      </c>
      <c r="B11" t="s">
        <v>56</v>
      </c>
    </row>
    <row r="12" spans="1:2" x14ac:dyDescent="0.25">
      <c r="A12" t="s">
        <v>303</v>
      </c>
      <c r="B12" t="s">
        <v>304</v>
      </c>
    </row>
    <row r="13" spans="1:2" x14ac:dyDescent="0.25">
      <c r="A13" t="s">
        <v>305</v>
      </c>
      <c r="B13" t="s">
        <v>57</v>
      </c>
    </row>
    <row r="14" spans="1:2" x14ac:dyDescent="0.25">
      <c r="A14" t="s">
        <v>41</v>
      </c>
      <c r="B14" t="s">
        <v>58</v>
      </c>
    </row>
    <row r="15" spans="1:2" x14ac:dyDescent="0.25">
      <c r="A15" t="s">
        <v>196</v>
      </c>
      <c r="B15" t="s">
        <v>59</v>
      </c>
    </row>
    <row r="16" spans="1:2" x14ac:dyDescent="0.25">
      <c r="A16" t="s">
        <v>197</v>
      </c>
      <c r="B16" t="s">
        <v>60</v>
      </c>
    </row>
    <row r="17" spans="1:2" x14ac:dyDescent="0.25">
      <c r="A17" t="s">
        <v>198</v>
      </c>
      <c r="B17" t="s">
        <v>61</v>
      </c>
    </row>
    <row r="18" spans="1:2" x14ac:dyDescent="0.25">
      <c r="A18" t="s">
        <v>199</v>
      </c>
      <c r="B18" t="s">
        <v>62</v>
      </c>
    </row>
    <row r="19" spans="1:2" x14ac:dyDescent="0.25">
      <c r="A19" t="s">
        <v>200</v>
      </c>
      <c r="B19" t="s">
        <v>63</v>
      </c>
    </row>
    <row r="20" spans="1:2" x14ac:dyDescent="0.25">
      <c r="A20" t="s">
        <v>306</v>
      </c>
      <c r="B20" t="s">
        <v>307</v>
      </c>
    </row>
    <row r="21" spans="1:2" x14ac:dyDescent="0.25">
      <c r="A21" t="s">
        <v>1</v>
      </c>
      <c r="B21" t="s">
        <v>64</v>
      </c>
    </row>
    <row r="22" spans="1:2" x14ac:dyDescent="0.25">
      <c r="A22" t="s">
        <v>201</v>
      </c>
      <c r="B22" t="s">
        <v>65</v>
      </c>
    </row>
    <row r="23" spans="1:2" x14ac:dyDescent="0.25">
      <c r="A23" t="s">
        <v>202</v>
      </c>
      <c r="B23" t="s">
        <v>66</v>
      </c>
    </row>
    <row r="24" spans="1:2" x14ac:dyDescent="0.25">
      <c r="A24" t="s">
        <v>203</v>
      </c>
      <c r="B24" t="s">
        <v>67</v>
      </c>
    </row>
    <row r="25" spans="1:2" x14ac:dyDescent="0.25">
      <c r="A25" t="s">
        <v>204</v>
      </c>
      <c r="B25" t="s">
        <v>68</v>
      </c>
    </row>
    <row r="26" spans="1:2" x14ac:dyDescent="0.25">
      <c r="A26" t="s">
        <v>308</v>
      </c>
      <c r="B26" t="s">
        <v>309</v>
      </c>
    </row>
    <row r="27" spans="1:2" x14ac:dyDescent="0.25">
      <c r="A27" t="s">
        <v>33</v>
      </c>
      <c r="B27" t="s">
        <v>69</v>
      </c>
    </row>
    <row r="28" spans="1:2" x14ac:dyDescent="0.25">
      <c r="A28" t="s">
        <v>205</v>
      </c>
      <c r="B28" t="s">
        <v>70</v>
      </c>
    </row>
    <row r="29" spans="1:2" x14ac:dyDescent="0.25">
      <c r="A29" t="s">
        <v>206</v>
      </c>
      <c r="B29" t="s">
        <v>71</v>
      </c>
    </row>
    <row r="30" spans="1:2" x14ac:dyDescent="0.25">
      <c r="A30" t="s">
        <v>207</v>
      </c>
      <c r="B30" t="s">
        <v>72</v>
      </c>
    </row>
    <row r="31" spans="1:2" x14ac:dyDescent="0.25">
      <c r="A31" t="s">
        <v>208</v>
      </c>
      <c r="B31" t="s">
        <v>73</v>
      </c>
    </row>
    <row r="32" spans="1:2" x14ac:dyDescent="0.25">
      <c r="A32" t="s">
        <v>209</v>
      </c>
      <c r="B32" t="s">
        <v>74</v>
      </c>
    </row>
    <row r="33" spans="1:2" x14ac:dyDescent="0.25">
      <c r="A33" t="s">
        <v>210</v>
      </c>
      <c r="B33" t="s">
        <v>75</v>
      </c>
    </row>
    <row r="34" spans="1:2" x14ac:dyDescent="0.25">
      <c r="A34" t="s">
        <v>211</v>
      </c>
      <c r="B34" t="s">
        <v>76</v>
      </c>
    </row>
    <row r="35" spans="1:2" x14ac:dyDescent="0.25">
      <c r="A35" t="s">
        <v>212</v>
      </c>
      <c r="B35" t="s">
        <v>77</v>
      </c>
    </row>
    <row r="36" spans="1:2" x14ac:dyDescent="0.25">
      <c r="A36" t="s">
        <v>213</v>
      </c>
      <c r="B36" t="s">
        <v>78</v>
      </c>
    </row>
    <row r="37" spans="1:2" x14ac:dyDescent="0.25">
      <c r="A37" t="s">
        <v>214</v>
      </c>
      <c r="B37" t="s">
        <v>79</v>
      </c>
    </row>
    <row r="38" spans="1:2" x14ac:dyDescent="0.25">
      <c r="A38" t="s">
        <v>215</v>
      </c>
      <c r="B38" t="s">
        <v>80</v>
      </c>
    </row>
    <row r="39" spans="1:2" x14ac:dyDescent="0.25">
      <c r="A39" t="s">
        <v>216</v>
      </c>
      <c r="B39" t="s">
        <v>81</v>
      </c>
    </row>
    <row r="40" spans="1:2" x14ac:dyDescent="0.25">
      <c r="A40" t="s">
        <v>217</v>
      </c>
      <c r="B40" t="s">
        <v>82</v>
      </c>
    </row>
    <row r="41" spans="1:2" x14ac:dyDescent="0.25">
      <c r="A41" t="s">
        <v>218</v>
      </c>
      <c r="B41" t="s">
        <v>83</v>
      </c>
    </row>
    <row r="42" spans="1:2" x14ac:dyDescent="0.25">
      <c r="A42" t="s">
        <v>219</v>
      </c>
      <c r="B42" t="s">
        <v>84</v>
      </c>
    </row>
    <row r="43" spans="1:2" x14ac:dyDescent="0.25">
      <c r="A43" t="s">
        <v>220</v>
      </c>
      <c r="B43" t="s">
        <v>85</v>
      </c>
    </row>
    <row r="44" spans="1:2" x14ac:dyDescent="0.25">
      <c r="A44" t="s">
        <v>221</v>
      </c>
      <c r="B44" t="s">
        <v>86</v>
      </c>
    </row>
    <row r="45" spans="1:2" x14ac:dyDescent="0.25">
      <c r="A45" t="s">
        <v>310</v>
      </c>
      <c r="B45" t="s">
        <v>311</v>
      </c>
    </row>
    <row r="46" spans="1:2" x14ac:dyDescent="0.25">
      <c r="A46" t="s">
        <v>312</v>
      </c>
      <c r="B46" t="s">
        <v>313</v>
      </c>
    </row>
    <row r="47" spans="1:2" x14ac:dyDescent="0.25">
      <c r="A47" t="s">
        <v>42</v>
      </c>
      <c r="B47" t="s">
        <v>87</v>
      </c>
    </row>
    <row r="48" spans="1:2" x14ac:dyDescent="0.25">
      <c r="A48" t="s">
        <v>222</v>
      </c>
      <c r="B48" t="s">
        <v>88</v>
      </c>
    </row>
    <row r="49" spans="1:2" x14ac:dyDescent="0.25">
      <c r="A49" t="s">
        <v>223</v>
      </c>
      <c r="B49" t="s">
        <v>89</v>
      </c>
    </row>
    <row r="50" spans="1:2" x14ac:dyDescent="0.25">
      <c r="A50" t="s">
        <v>224</v>
      </c>
      <c r="B50" t="s">
        <v>90</v>
      </c>
    </row>
    <row r="51" spans="1:2" x14ac:dyDescent="0.25">
      <c r="A51" t="s">
        <v>225</v>
      </c>
      <c r="B51" t="s">
        <v>91</v>
      </c>
    </row>
    <row r="52" spans="1:2" x14ac:dyDescent="0.25">
      <c r="A52" t="s">
        <v>226</v>
      </c>
      <c r="B52" t="s">
        <v>92</v>
      </c>
    </row>
    <row r="53" spans="1:2" x14ac:dyDescent="0.25">
      <c r="A53" t="s">
        <v>314</v>
      </c>
      <c r="B53" t="s">
        <v>315</v>
      </c>
    </row>
    <row r="54" spans="1:2" x14ac:dyDescent="0.25">
      <c r="A54" t="s">
        <v>34</v>
      </c>
      <c r="B54" t="s">
        <v>93</v>
      </c>
    </row>
    <row r="55" spans="1:2" x14ac:dyDescent="0.25">
      <c r="A55" t="s">
        <v>227</v>
      </c>
      <c r="B55" t="s">
        <v>94</v>
      </c>
    </row>
    <row r="56" spans="1:2" x14ac:dyDescent="0.25">
      <c r="A56" t="s">
        <v>228</v>
      </c>
      <c r="B56" t="s">
        <v>95</v>
      </c>
    </row>
    <row r="57" spans="1:2" x14ac:dyDescent="0.25">
      <c r="A57" t="s">
        <v>229</v>
      </c>
      <c r="B57" t="s">
        <v>96</v>
      </c>
    </row>
    <row r="58" spans="1:2" x14ac:dyDescent="0.25">
      <c r="A58" t="s">
        <v>230</v>
      </c>
      <c r="B58" t="s">
        <v>97</v>
      </c>
    </row>
    <row r="59" spans="1:2" x14ac:dyDescent="0.25">
      <c r="A59" t="s">
        <v>231</v>
      </c>
      <c r="B59" t="s">
        <v>98</v>
      </c>
    </row>
    <row r="60" spans="1:2" x14ac:dyDescent="0.25">
      <c r="A60" t="s">
        <v>232</v>
      </c>
      <c r="B60" t="s">
        <v>99</v>
      </c>
    </row>
    <row r="61" spans="1:2" x14ac:dyDescent="0.25">
      <c r="A61" t="s">
        <v>233</v>
      </c>
      <c r="B61" t="s">
        <v>100</v>
      </c>
    </row>
    <row r="62" spans="1:2" x14ac:dyDescent="0.25">
      <c r="A62" t="s">
        <v>234</v>
      </c>
      <c r="B62" t="s">
        <v>101</v>
      </c>
    </row>
    <row r="63" spans="1:2" x14ac:dyDescent="0.25">
      <c r="A63" t="s">
        <v>235</v>
      </c>
      <c r="B63" t="s">
        <v>102</v>
      </c>
    </row>
    <row r="64" spans="1:2" x14ac:dyDescent="0.25">
      <c r="A64" t="s">
        <v>236</v>
      </c>
      <c r="B64" t="s">
        <v>103</v>
      </c>
    </row>
    <row r="65" spans="1:2" x14ac:dyDescent="0.25">
      <c r="A65" t="s">
        <v>237</v>
      </c>
      <c r="B65" t="s">
        <v>104</v>
      </c>
    </row>
    <row r="66" spans="1:2" x14ac:dyDescent="0.25">
      <c r="A66" t="s">
        <v>238</v>
      </c>
      <c r="B66" t="s">
        <v>105</v>
      </c>
    </row>
    <row r="67" spans="1:2" x14ac:dyDescent="0.25">
      <c r="A67" t="s">
        <v>316</v>
      </c>
      <c r="B67" t="s">
        <v>317</v>
      </c>
    </row>
    <row r="68" spans="1:2" x14ac:dyDescent="0.25">
      <c r="A68" t="s">
        <v>318</v>
      </c>
      <c r="B68" t="s">
        <v>319</v>
      </c>
    </row>
    <row r="69" spans="1:2" x14ac:dyDescent="0.25">
      <c r="A69" t="s">
        <v>106</v>
      </c>
      <c r="B69" t="s">
        <v>107</v>
      </c>
    </row>
    <row r="70" spans="1:2" x14ac:dyDescent="0.25">
      <c r="A70" t="s">
        <v>239</v>
      </c>
      <c r="B70" t="s">
        <v>108</v>
      </c>
    </row>
    <row r="71" spans="1:2" x14ac:dyDescent="0.25">
      <c r="A71" t="s">
        <v>240</v>
      </c>
      <c r="B71" t="s">
        <v>109</v>
      </c>
    </row>
    <row r="72" spans="1:2" x14ac:dyDescent="0.25">
      <c r="A72" t="s">
        <v>241</v>
      </c>
      <c r="B72" t="s">
        <v>110</v>
      </c>
    </row>
    <row r="73" spans="1:2" x14ac:dyDescent="0.25">
      <c r="A73" t="s">
        <v>242</v>
      </c>
      <c r="B73" t="s">
        <v>111</v>
      </c>
    </row>
    <row r="74" spans="1:2" x14ac:dyDescent="0.25">
      <c r="A74" t="s">
        <v>320</v>
      </c>
      <c r="B74" t="s">
        <v>321</v>
      </c>
    </row>
    <row r="75" spans="1:2" x14ac:dyDescent="0.25">
      <c r="A75" t="s">
        <v>2</v>
      </c>
      <c r="B75" t="s">
        <v>112</v>
      </c>
    </row>
    <row r="76" spans="1:2" x14ac:dyDescent="0.25">
      <c r="A76" t="s">
        <v>113</v>
      </c>
      <c r="B76" t="s">
        <v>114</v>
      </c>
    </row>
    <row r="77" spans="1:2" x14ac:dyDescent="0.25">
      <c r="A77" t="s">
        <v>243</v>
      </c>
      <c r="B77" t="s">
        <v>115</v>
      </c>
    </row>
    <row r="78" spans="1:2" x14ac:dyDescent="0.25">
      <c r="A78" t="s">
        <v>244</v>
      </c>
      <c r="B78" t="s">
        <v>116</v>
      </c>
    </row>
    <row r="79" spans="1:2" x14ac:dyDescent="0.25">
      <c r="A79" t="s">
        <v>245</v>
      </c>
      <c r="B79" t="s">
        <v>117</v>
      </c>
    </row>
    <row r="80" spans="1:2" x14ac:dyDescent="0.25">
      <c r="A80" t="s">
        <v>246</v>
      </c>
      <c r="B80" t="s">
        <v>118</v>
      </c>
    </row>
    <row r="81" spans="1:2" x14ac:dyDescent="0.25">
      <c r="A81" t="s">
        <v>247</v>
      </c>
      <c r="B81" t="s">
        <v>119</v>
      </c>
    </row>
    <row r="82" spans="1:2" x14ac:dyDescent="0.25">
      <c r="A82" t="s">
        <v>322</v>
      </c>
      <c r="B82" t="s">
        <v>323</v>
      </c>
    </row>
    <row r="83" spans="1:2" x14ac:dyDescent="0.25">
      <c r="A83" t="s">
        <v>3</v>
      </c>
      <c r="B83" t="s">
        <v>120</v>
      </c>
    </row>
    <row r="84" spans="1:2" x14ac:dyDescent="0.25">
      <c r="A84" t="s">
        <v>121</v>
      </c>
      <c r="B84" t="s">
        <v>122</v>
      </c>
    </row>
    <row r="85" spans="1:2" x14ac:dyDescent="0.25">
      <c r="A85" t="s">
        <v>248</v>
      </c>
      <c r="B85" t="s">
        <v>123</v>
      </c>
    </row>
    <row r="86" spans="1:2" x14ac:dyDescent="0.25">
      <c r="A86" t="s">
        <v>249</v>
      </c>
      <c r="B86" t="s">
        <v>124</v>
      </c>
    </row>
    <row r="87" spans="1:2" x14ac:dyDescent="0.25">
      <c r="A87" t="s">
        <v>250</v>
      </c>
      <c r="B87" t="s">
        <v>125</v>
      </c>
    </row>
    <row r="88" spans="1:2" x14ac:dyDescent="0.25">
      <c r="A88" t="s">
        <v>251</v>
      </c>
      <c r="B88" t="s">
        <v>126</v>
      </c>
    </row>
    <row r="89" spans="1:2" x14ac:dyDescent="0.25">
      <c r="A89" t="s">
        <v>252</v>
      </c>
      <c r="B89" t="s">
        <v>127</v>
      </c>
    </row>
    <row r="90" spans="1:2" x14ac:dyDescent="0.25">
      <c r="A90" t="s">
        <v>324</v>
      </c>
      <c r="B90" t="s">
        <v>325</v>
      </c>
    </row>
    <row r="91" spans="1:2" x14ac:dyDescent="0.25">
      <c r="A91" t="s">
        <v>367</v>
      </c>
      <c r="B91" t="s">
        <v>128</v>
      </c>
    </row>
    <row r="92" spans="1:2" x14ac:dyDescent="0.25">
      <c r="A92" t="s">
        <v>368</v>
      </c>
      <c r="B92" t="s">
        <v>129</v>
      </c>
    </row>
    <row r="93" spans="1:2" x14ac:dyDescent="0.25">
      <c r="A93" t="s">
        <v>31</v>
      </c>
      <c r="B93" t="s">
        <v>130</v>
      </c>
    </row>
    <row r="94" spans="1:2" x14ac:dyDescent="0.25">
      <c r="A94" t="s">
        <v>253</v>
      </c>
      <c r="B94" t="s">
        <v>131</v>
      </c>
    </row>
    <row r="95" spans="1:2" x14ac:dyDescent="0.25">
      <c r="A95" t="s">
        <v>254</v>
      </c>
      <c r="B95" t="s">
        <v>132</v>
      </c>
    </row>
    <row r="96" spans="1:2" x14ac:dyDescent="0.25">
      <c r="A96" t="s">
        <v>255</v>
      </c>
      <c r="B96" t="s">
        <v>133</v>
      </c>
    </row>
    <row r="97" spans="1:2" x14ac:dyDescent="0.25">
      <c r="A97" t="s">
        <v>256</v>
      </c>
      <c r="B97" t="s">
        <v>134</v>
      </c>
    </row>
    <row r="98" spans="1:2" x14ac:dyDescent="0.25">
      <c r="A98" t="s">
        <v>257</v>
      </c>
      <c r="B98" t="s">
        <v>135</v>
      </c>
    </row>
    <row r="99" spans="1:2" x14ac:dyDescent="0.25">
      <c r="A99" t="s">
        <v>258</v>
      </c>
      <c r="B99" t="s">
        <v>136</v>
      </c>
    </row>
    <row r="100" spans="1:2" x14ac:dyDescent="0.25">
      <c r="A100" t="s">
        <v>43</v>
      </c>
      <c r="B100" t="s">
        <v>137</v>
      </c>
    </row>
    <row r="101" spans="1:2" x14ac:dyDescent="0.25">
      <c r="A101" t="s">
        <v>259</v>
      </c>
      <c r="B101" t="s">
        <v>138</v>
      </c>
    </row>
    <row r="102" spans="1:2" x14ac:dyDescent="0.25">
      <c r="A102" t="s">
        <v>260</v>
      </c>
      <c r="B102" t="s">
        <v>139</v>
      </c>
    </row>
    <row r="103" spans="1:2" x14ac:dyDescent="0.25">
      <c r="A103" t="s">
        <v>261</v>
      </c>
      <c r="B103" t="s">
        <v>140</v>
      </c>
    </row>
    <row r="104" spans="1:2" x14ac:dyDescent="0.25">
      <c r="A104" t="s">
        <v>262</v>
      </c>
      <c r="B104" t="s">
        <v>141</v>
      </c>
    </row>
    <row r="105" spans="1:2" x14ac:dyDescent="0.25">
      <c r="A105" t="s">
        <v>263</v>
      </c>
      <c r="B105" t="s">
        <v>142</v>
      </c>
    </row>
    <row r="106" spans="1:2" x14ac:dyDescent="0.25">
      <c r="A106" t="s">
        <v>326</v>
      </c>
      <c r="B106" t="s">
        <v>327</v>
      </c>
    </row>
    <row r="107" spans="1:2" x14ac:dyDescent="0.25">
      <c r="A107" t="s">
        <v>5</v>
      </c>
      <c r="B107" t="s">
        <v>146</v>
      </c>
    </row>
    <row r="108" spans="1:2" x14ac:dyDescent="0.25">
      <c r="A108" t="s">
        <v>44</v>
      </c>
      <c r="B108" t="s">
        <v>144</v>
      </c>
    </row>
    <row r="109" spans="1:2" x14ac:dyDescent="0.25">
      <c r="A109" t="s">
        <v>264</v>
      </c>
      <c r="B109" t="s">
        <v>145</v>
      </c>
    </row>
    <row r="110" spans="1:2" x14ac:dyDescent="0.25">
      <c r="A110" t="s">
        <v>337</v>
      </c>
      <c r="B110" t="s">
        <v>338</v>
      </c>
    </row>
    <row r="111" spans="1:2" x14ac:dyDescent="0.25">
      <c r="A111" t="s">
        <v>6</v>
      </c>
      <c r="B111" t="s">
        <v>147</v>
      </c>
    </row>
    <row r="112" spans="1:2" x14ac:dyDescent="0.25">
      <c r="A112" t="s">
        <v>265</v>
      </c>
      <c r="B112" t="s">
        <v>148</v>
      </c>
    </row>
    <row r="113" spans="1:2" x14ac:dyDescent="0.25">
      <c r="A113" t="s">
        <v>266</v>
      </c>
      <c r="B113" t="s">
        <v>149</v>
      </c>
    </row>
    <row r="114" spans="1:2" x14ac:dyDescent="0.25">
      <c r="A114" t="s">
        <v>267</v>
      </c>
      <c r="B114" t="s">
        <v>150</v>
      </c>
    </row>
    <row r="115" spans="1:2" x14ac:dyDescent="0.25">
      <c r="A115" t="s">
        <v>268</v>
      </c>
      <c r="B115" t="s">
        <v>151</v>
      </c>
    </row>
    <row r="116" spans="1:2" x14ac:dyDescent="0.25">
      <c r="A116" t="s">
        <v>269</v>
      </c>
      <c r="B116" t="s">
        <v>152</v>
      </c>
    </row>
    <row r="117" spans="1:2" x14ac:dyDescent="0.25">
      <c r="A117" t="s">
        <v>328</v>
      </c>
      <c r="B117" t="s">
        <v>329</v>
      </c>
    </row>
    <row r="118" spans="1:2" x14ac:dyDescent="0.25">
      <c r="A118" t="s">
        <v>153</v>
      </c>
      <c r="B118" t="s">
        <v>154</v>
      </c>
    </row>
    <row r="119" spans="1:2" x14ac:dyDescent="0.25">
      <c r="A119" t="s">
        <v>11</v>
      </c>
      <c r="B119" t="s">
        <v>155</v>
      </c>
    </row>
    <row r="120" spans="1:2" x14ac:dyDescent="0.25">
      <c r="A120" t="s">
        <v>270</v>
      </c>
      <c r="B120" t="s">
        <v>156</v>
      </c>
    </row>
    <row r="121" spans="1:2" x14ac:dyDescent="0.25">
      <c r="A121" t="s">
        <v>271</v>
      </c>
      <c r="B121" t="s">
        <v>157</v>
      </c>
    </row>
    <row r="122" spans="1:2" x14ac:dyDescent="0.25">
      <c r="A122" t="s">
        <v>272</v>
      </c>
      <c r="B122" t="s">
        <v>158</v>
      </c>
    </row>
    <row r="123" spans="1:2" x14ac:dyDescent="0.25">
      <c r="A123" t="s">
        <v>273</v>
      </c>
      <c r="B123" t="s">
        <v>159</v>
      </c>
    </row>
    <row r="124" spans="1:2" x14ac:dyDescent="0.25">
      <c r="A124" t="s">
        <v>274</v>
      </c>
      <c r="B124" t="s">
        <v>330</v>
      </c>
    </row>
    <row r="125" spans="1:2" x14ac:dyDescent="0.25">
      <c r="A125" t="s">
        <v>274</v>
      </c>
      <c r="B125" t="s">
        <v>160</v>
      </c>
    </row>
    <row r="126" spans="1:2" x14ac:dyDescent="0.25">
      <c r="A126" t="s">
        <v>275</v>
      </c>
      <c r="B126" t="s">
        <v>161</v>
      </c>
    </row>
    <row r="127" spans="1:2" x14ac:dyDescent="0.25">
      <c r="A127" t="s">
        <v>276</v>
      </c>
      <c r="B127" t="s">
        <v>162</v>
      </c>
    </row>
    <row r="128" spans="1:2" x14ac:dyDescent="0.25">
      <c r="A128" t="s">
        <v>7</v>
      </c>
      <c r="B128" t="s">
        <v>163</v>
      </c>
    </row>
    <row r="129" spans="1:2" x14ac:dyDescent="0.25">
      <c r="A129" t="s">
        <v>277</v>
      </c>
      <c r="B129" t="s">
        <v>164</v>
      </c>
    </row>
    <row r="130" spans="1:2" x14ac:dyDescent="0.25">
      <c r="A130" t="s">
        <v>278</v>
      </c>
      <c r="B130" t="s">
        <v>165</v>
      </c>
    </row>
    <row r="131" spans="1:2" x14ac:dyDescent="0.25">
      <c r="A131" t="s">
        <v>279</v>
      </c>
      <c r="B131" t="s">
        <v>166</v>
      </c>
    </row>
    <row r="132" spans="1:2" x14ac:dyDescent="0.25">
      <c r="A132" t="s">
        <v>280</v>
      </c>
      <c r="B132" t="s">
        <v>167</v>
      </c>
    </row>
    <row r="133" spans="1:2" x14ac:dyDescent="0.25">
      <c r="A133" t="s">
        <v>281</v>
      </c>
      <c r="B133" t="s">
        <v>168</v>
      </c>
    </row>
    <row r="134" spans="1:2" x14ac:dyDescent="0.25">
      <c r="A134" t="s">
        <v>331</v>
      </c>
      <c r="B134" t="s">
        <v>332</v>
      </c>
    </row>
    <row r="135" spans="1:2" x14ac:dyDescent="0.25">
      <c r="A135" t="s">
        <v>8</v>
      </c>
      <c r="B135" t="s">
        <v>169</v>
      </c>
    </row>
    <row r="136" spans="1:2" x14ac:dyDescent="0.25">
      <c r="A136" t="s">
        <v>282</v>
      </c>
      <c r="B136" t="s">
        <v>170</v>
      </c>
    </row>
    <row r="137" spans="1:2" x14ac:dyDescent="0.25">
      <c r="A137" t="s">
        <v>283</v>
      </c>
      <c r="B137" t="s">
        <v>171</v>
      </c>
    </row>
    <row r="138" spans="1:2" x14ac:dyDescent="0.25">
      <c r="A138" t="s">
        <v>284</v>
      </c>
      <c r="B138" t="s">
        <v>172</v>
      </c>
    </row>
    <row r="139" spans="1:2" x14ac:dyDescent="0.25">
      <c r="A139" t="s">
        <v>285</v>
      </c>
      <c r="B139" t="s">
        <v>173</v>
      </c>
    </row>
    <row r="140" spans="1:2" x14ac:dyDescent="0.25">
      <c r="A140" t="s">
        <v>286</v>
      </c>
      <c r="B140" t="s">
        <v>174</v>
      </c>
    </row>
    <row r="141" spans="1:2" x14ac:dyDescent="0.25">
      <c r="A141" t="s">
        <v>333</v>
      </c>
      <c r="B141" t="s">
        <v>334</v>
      </c>
    </row>
    <row r="142" spans="1:2" x14ac:dyDescent="0.25">
      <c r="A142" t="s">
        <v>32</v>
      </c>
      <c r="B142" t="s">
        <v>175</v>
      </c>
    </row>
    <row r="143" spans="1:2" x14ac:dyDescent="0.25">
      <c r="A143" t="s">
        <v>287</v>
      </c>
      <c r="B143" t="s">
        <v>176</v>
      </c>
    </row>
    <row r="144" spans="1:2" x14ac:dyDescent="0.25">
      <c r="A144" t="s">
        <v>288</v>
      </c>
      <c r="B144" t="s">
        <v>177</v>
      </c>
    </row>
    <row r="145" spans="1:2" x14ac:dyDescent="0.25">
      <c r="A145" t="s">
        <v>289</v>
      </c>
      <c r="B145" t="s">
        <v>178</v>
      </c>
    </row>
    <row r="146" spans="1:2" x14ac:dyDescent="0.25">
      <c r="A146" t="s">
        <v>290</v>
      </c>
      <c r="B146" t="s">
        <v>179</v>
      </c>
    </row>
    <row r="147" spans="1:2" x14ac:dyDescent="0.25">
      <c r="A147" t="s">
        <v>291</v>
      </c>
      <c r="B147" t="s">
        <v>180</v>
      </c>
    </row>
    <row r="148" spans="1:2" x14ac:dyDescent="0.25">
      <c r="A148" t="s">
        <v>335</v>
      </c>
      <c r="B148" t="s">
        <v>336</v>
      </c>
    </row>
    <row r="149" spans="1:2" x14ac:dyDescent="0.25">
      <c r="A149" t="s">
        <v>9</v>
      </c>
      <c r="B149" t="s">
        <v>181</v>
      </c>
    </row>
    <row r="150" spans="1:2" x14ac:dyDescent="0.25">
      <c r="A150" t="s">
        <v>292</v>
      </c>
      <c r="B150" t="s">
        <v>182</v>
      </c>
    </row>
    <row r="151" spans="1:2" x14ac:dyDescent="0.25">
      <c r="A151" t="s">
        <v>293</v>
      </c>
      <c r="B151" t="s">
        <v>183</v>
      </c>
    </row>
    <row r="152" spans="1:2" x14ac:dyDescent="0.25">
      <c r="A152" t="s">
        <v>294</v>
      </c>
      <c r="B152" t="s">
        <v>184</v>
      </c>
    </row>
    <row r="153" spans="1:2" x14ac:dyDescent="0.25">
      <c r="A153" t="s">
        <v>10</v>
      </c>
      <c r="B153" t="s">
        <v>185</v>
      </c>
    </row>
  </sheetData>
  <autoFilter ref="A1:B153" xr:uid="{00000000-0009-0000-0000-000009000000}"/>
  <pageMargins left="0.7" right="0.7" top="0.75" bottom="0.75" header="0.3" footer="0.3"/>
  <headerFooter>
    <oddFooter>&amp;C_x000D_&amp;1#&amp;"Calibri"&amp;10&amp;K000000 CONTROLLED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7"/>
  <sheetViews>
    <sheetView showGridLines="0" workbookViewId="0">
      <selection activeCell="H5" sqref="H5"/>
    </sheetView>
  </sheetViews>
  <sheetFormatPr defaultRowHeight="15" x14ac:dyDescent="0.25"/>
  <cols>
    <col min="1" max="1" width="9.140625" style="12"/>
    <col min="2" max="2" width="9.5703125" style="12" customWidth="1"/>
    <col min="3" max="3" width="11.140625" style="12" customWidth="1"/>
    <col min="4" max="4" width="18.5703125" style="12" hidden="1" customWidth="1"/>
    <col min="5" max="5" width="11.42578125" style="12" customWidth="1"/>
    <col min="6" max="6" width="39.85546875" style="12" customWidth="1"/>
    <col min="7" max="7" width="15.7109375" style="12" customWidth="1"/>
    <col min="8" max="8" width="24.7109375" style="12" customWidth="1"/>
    <col min="9" max="9" width="9.28515625" style="12" customWidth="1"/>
    <col min="10" max="10" width="3.7109375" style="12" customWidth="1"/>
    <col min="11" max="11" width="3.7109375" style="105" customWidth="1"/>
    <col min="12" max="12" width="26.5703125" style="69" hidden="1" customWidth="1"/>
    <col min="13" max="13" width="29.28515625" style="12" bestFit="1" customWidth="1"/>
    <col min="14" max="16384" width="9.140625" style="12"/>
  </cols>
  <sheetData>
    <row r="1" spans="1:13" ht="18.75" x14ac:dyDescent="0.3">
      <c r="A1" s="118" t="str">
        <f>'Information page'!B1</f>
        <v>Special Schools Benchmarking 2024-25</v>
      </c>
      <c r="B1" s="118"/>
      <c r="C1" s="118"/>
      <c r="D1" s="118"/>
      <c r="E1" s="118"/>
      <c r="F1" s="118"/>
      <c r="G1" s="118"/>
      <c r="H1" s="118"/>
      <c r="I1" s="118"/>
      <c r="J1" s="118"/>
      <c r="K1" s="118"/>
      <c r="L1" s="119"/>
      <c r="M1" s="120" t="s">
        <v>373</v>
      </c>
    </row>
    <row r="2" spans="1:13" ht="9" customHeight="1" x14ac:dyDescent="0.25">
      <c r="A2" s="9"/>
      <c r="B2" s="121"/>
      <c r="C2" s="121"/>
      <c r="D2" s="121"/>
      <c r="E2" s="121"/>
      <c r="F2" s="121"/>
      <c r="G2" s="121"/>
      <c r="H2" s="121"/>
      <c r="I2" s="121"/>
      <c r="J2" s="121"/>
      <c r="K2" s="121"/>
      <c r="L2" s="122"/>
      <c r="M2" s="123"/>
    </row>
    <row r="3" spans="1:13" x14ac:dyDescent="0.25">
      <c r="A3" s="9"/>
      <c r="B3" s="9"/>
      <c r="C3" s="9"/>
      <c r="D3" s="9"/>
      <c r="E3" s="9"/>
      <c r="F3" s="9"/>
      <c r="G3" s="10" t="s">
        <v>369</v>
      </c>
      <c r="H3" s="132" t="s">
        <v>0</v>
      </c>
      <c r="I3" s="9"/>
      <c r="J3" s="9"/>
      <c r="K3" s="11"/>
      <c r="M3" s="12" t="str">
        <f>H3</f>
        <v>Admin</v>
      </c>
    </row>
    <row r="4" spans="1:13" x14ac:dyDescent="0.25">
      <c r="A4" s="9"/>
      <c r="B4" s="9"/>
      <c r="C4" s="9"/>
      <c r="D4" s="9"/>
      <c r="E4" s="9"/>
      <c r="F4" s="9"/>
      <c r="G4" s="9"/>
      <c r="H4" s="9"/>
      <c r="I4" s="9"/>
      <c r="J4" s="9"/>
      <c r="K4" s="11"/>
    </row>
    <row r="5" spans="1:13" x14ac:dyDescent="0.25">
      <c r="A5" s="9"/>
      <c r="B5" s="9"/>
      <c r="C5" s="9"/>
      <c r="D5" s="9"/>
      <c r="E5" s="9"/>
      <c r="F5" s="9"/>
      <c r="G5" s="10" t="s">
        <v>370</v>
      </c>
      <c r="H5" s="132" t="s">
        <v>295</v>
      </c>
      <c r="I5" s="9"/>
      <c r="J5" s="9"/>
      <c r="K5" s="11"/>
      <c r="L5" s="98" t="str">
        <f>M3</f>
        <v>Admin</v>
      </c>
      <c r="M5" s="12" t="str">
        <f>_xlfn.XLOOKUP(L5,Lookup!A:A,Lookup!B:B,"")</f>
        <v xml:space="preserve">   110900  General Basic Pay</v>
      </c>
    </row>
    <row r="6" spans="1:13" x14ac:dyDescent="0.25">
      <c r="A6" s="9"/>
      <c r="B6" s="9"/>
      <c r="C6" s="9"/>
      <c r="D6" s="9"/>
      <c r="E6" s="9"/>
      <c r="F6" s="9"/>
      <c r="G6" s="9"/>
      <c r="H6" s="9"/>
      <c r="I6" s="9"/>
      <c r="J6" s="9"/>
      <c r="K6" s="11"/>
      <c r="L6" s="98" t="str">
        <f>L5&amp;"1"</f>
        <v>Admin1</v>
      </c>
      <c r="M6" s="12" t="str">
        <f>_xlfn.XLOOKUP(L6,Lookup!A:A,Lookup!B:B,"")</f>
        <v xml:space="preserve">   110901  General Nat Ins</v>
      </c>
    </row>
    <row r="7" spans="1:13" x14ac:dyDescent="0.25">
      <c r="A7" s="9"/>
      <c r="B7" s="134" t="str">
        <f>H3&amp;" cost "&amp;D56&amp;" (£)"</f>
        <v>Admin cost per place (£)</v>
      </c>
      <c r="C7" s="134"/>
      <c r="D7" s="134"/>
      <c r="E7" s="134"/>
      <c r="F7" s="134"/>
      <c r="G7" s="134"/>
      <c r="H7" s="134"/>
      <c r="I7" s="134"/>
      <c r="J7" s="134"/>
      <c r="K7" s="11"/>
      <c r="L7" s="98" t="str">
        <f>L5&amp;"2"</f>
        <v>Admin2</v>
      </c>
      <c r="M7" s="12" t="str">
        <f>_xlfn.XLOOKUP(L7,Lookup!A:A,Lookup!B:B,"")</f>
        <v xml:space="preserve">   110902  General Pension</v>
      </c>
    </row>
    <row r="8" spans="1:13" x14ac:dyDescent="0.25">
      <c r="A8" s="9"/>
      <c r="B8" s="9"/>
      <c r="C8" s="9"/>
      <c r="D8" s="9"/>
      <c r="E8" s="9"/>
      <c r="F8" s="9"/>
      <c r="G8" s="9"/>
      <c r="H8" s="9"/>
      <c r="I8" s="9"/>
      <c r="J8" s="9"/>
      <c r="K8" s="11"/>
      <c r="L8" s="98" t="str">
        <f>L5&amp;"3"</f>
        <v>Admin3</v>
      </c>
      <c r="M8" s="12" t="str">
        <f>_xlfn.XLOOKUP(L8,Lookup!A:A,Lookup!B:B,"")</f>
        <v xml:space="preserve">   110905  General Overtime</v>
      </c>
    </row>
    <row r="9" spans="1:13" x14ac:dyDescent="0.25">
      <c r="A9" s="9"/>
      <c r="B9" s="9"/>
      <c r="C9" s="9"/>
      <c r="D9" s="9"/>
      <c r="E9" s="9"/>
      <c r="F9" s="9"/>
      <c r="G9" s="9"/>
      <c r="H9" s="9"/>
      <c r="I9" s="9"/>
      <c r="J9" s="9"/>
      <c r="K9" s="11"/>
      <c r="L9" s="98" t="str">
        <f>L5&amp;"4"</f>
        <v>Admin4</v>
      </c>
      <c r="M9" s="12" t="str">
        <f>_xlfn.XLOOKUP(L9,Lookup!A:A,Lookup!B:B,"")</f>
        <v xml:space="preserve">   110910  General Sick</v>
      </c>
    </row>
    <row r="10" spans="1:13" x14ac:dyDescent="0.25">
      <c r="A10" s="9"/>
      <c r="B10" s="9"/>
      <c r="C10" s="9"/>
      <c r="D10" s="9"/>
      <c r="E10" s="9"/>
      <c r="F10" s="9"/>
      <c r="G10" s="9"/>
      <c r="H10" s="9"/>
      <c r="I10" s="9"/>
      <c r="J10" s="9"/>
      <c r="K10" s="11"/>
      <c r="L10" s="98" t="str">
        <f>L5&amp;"5"</f>
        <v>Admin5</v>
      </c>
      <c r="M10" s="12" t="str">
        <f>_xlfn.XLOOKUP(L10,Lookup!A:A,Lookup!B:B,"")</f>
        <v xml:space="preserve">   110915  General Allowances</v>
      </c>
    </row>
    <row r="11" spans="1:13" x14ac:dyDescent="0.25">
      <c r="A11" s="9"/>
      <c r="B11" s="9"/>
      <c r="C11" s="9"/>
      <c r="D11" s="9"/>
      <c r="E11" s="9"/>
      <c r="F11" s="9"/>
      <c r="G11" s="9"/>
      <c r="H11" s="9"/>
      <c r="I11" s="9"/>
      <c r="J11" s="9"/>
      <c r="K11" s="11"/>
      <c r="L11" s="98" t="str">
        <f>L5&amp;"6"</f>
        <v>Admin6</v>
      </c>
      <c r="M11" s="12" t="str">
        <f>_xlfn.XLOOKUP(L11,Lookup!A:A,Lookup!B:B,"")</f>
        <v xml:space="preserve">   112500  Gen - Non SS BP</v>
      </c>
    </row>
    <row r="12" spans="1:13" x14ac:dyDescent="0.25">
      <c r="A12" s="9"/>
      <c r="B12" s="9"/>
      <c r="C12" s="9"/>
      <c r="D12" s="9"/>
      <c r="E12" s="9"/>
      <c r="F12" s="9"/>
      <c r="G12" s="9"/>
      <c r="H12" s="9"/>
      <c r="I12" s="9"/>
      <c r="J12" s="9"/>
      <c r="K12" s="11"/>
      <c r="L12" s="98" t="str">
        <f>L5&amp;"7"</f>
        <v>Admin7</v>
      </c>
      <c r="M12" s="12" t="str">
        <f>_xlfn.XLOOKUP(L12,Lookup!A:A,Lookup!B:B,"")</f>
        <v xml:space="preserve">   112501  Gen - Non SS NI</v>
      </c>
    </row>
    <row r="13" spans="1:13" x14ac:dyDescent="0.25">
      <c r="A13" s="9"/>
      <c r="B13" s="9"/>
      <c r="C13" s="9"/>
      <c r="D13" s="9"/>
      <c r="E13" s="9"/>
      <c r="F13" s="9"/>
      <c r="G13" s="9"/>
      <c r="H13" s="9"/>
      <c r="I13" s="9"/>
      <c r="J13" s="9"/>
      <c r="K13" s="11"/>
      <c r="L13" s="98" t="str">
        <f>L5&amp;"8"</f>
        <v>Admin8</v>
      </c>
      <c r="M13" s="12" t="str">
        <f>_xlfn.XLOOKUP(L13,Lookup!A:A,Lookup!B:B,"")</f>
        <v xml:space="preserve">   112502  Gen - Non SS Pen</v>
      </c>
    </row>
    <row r="14" spans="1:13" x14ac:dyDescent="0.25">
      <c r="A14" s="9"/>
      <c r="B14" s="9"/>
      <c r="C14" s="9"/>
      <c r="D14" s="9"/>
      <c r="E14" s="9"/>
      <c r="F14" s="9"/>
      <c r="G14" s="9"/>
      <c r="H14" s="9"/>
      <c r="I14" s="9"/>
      <c r="J14" s="9"/>
      <c r="K14" s="11"/>
      <c r="L14" s="98" t="str">
        <f>L5&amp;"9"</f>
        <v>Admin9</v>
      </c>
      <c r="M14" s="12" t="str">
        <f>_xlfn.XLOOKUP(L14,Lookup!A:A,Lookup!B:B,"")</f>
        <v xml:space="preserve">   112505  Gen - Non SS OT</v>
      </c>
    </row>
    <row r="15" spans="1:13" x14ac:dyDescent="0.25">
      <c r="A15" s="9"/>
      <c r="B15" s="9"/>
      <c r="C15" s="9"/>
      <c r="D15" s="9"/>
      <c r="E15" s="9"/>
      <c r="F15" s="9"/>
      <c r="G15" s="9"/>
      <c r="H15" s="9"/>
      <c r="I15" s="9"/>
      <c r="J15" s="9"/>
      <c r="K15" s="11"/>
      <c r="L15" s="98" t="str">
        <f>L5&amp;"10"</f>
        <v>Admin10</v>
      </c>
      <c r="M15" s="12" t="str">
        <f>_xlfn.XLOOKUP(L15,Lookup!A:A,Lookup!B:B,"")</f>
        <v xml:space="preserve">   112506  Gen - Non SS Relief</v>
      </c>
    </row>
    <row r="16" spans="1:13" x14ac:dyDescent="0.25">
      <c r="A16" s="9"/>
      <c r="B16" s="9"/>
      <c r="C16" s="9"/>
      <c r="D16" s="9"/>
      <c r="E16" s="9"/>
      <c r="F16" s="9"/>
      <c r="G16" s="9"/>
      <c r="H16" s="9"/>
      <c r="I16" s="9"/>
      <c r="J16" s="9"/>
      <c r="K16" s="11"/>
      <c r="L16" s="98" t="str">
        <f>L5&amp;"11"</f>
        <v>Admin11</v>
      </c>
      <c r="M16" s="12" t="str">
        <f>_xlfn.XLOOKUP(L16,Lookup!A:A,Lookup!B:B,"")</f>
        <v xml:space="preserve">   112510  Gen - Non SS SP</v>
      </c>
    </row>
    <row r="17" spans="1:13" x14ac:dyDescent="0.25">
      <c r="A17" s="9"/>
      <c r="B17" s="9"/>
      <c r="C17" s="9"/>
      <c r="D17" s="9"/>
      <c r="E17" s="9"/>
      <c r="F17" s="9"/>
      <c r="G17" s="9"/>
      <c r="H17" s="9"/>
      <c r="I17" s="9"/>
      <c r="J17" s="9"/>
      <c r="K17" s="11"/>
      <c r="L17" s="98" t="str">
        <f>L5&amp;"12"</f>
        <v>Admin12</v>
      </c>
      <c r="M17" s="12" t="str">
        <f>_xlfn.XLOOKUP(L17,Lookup!A:A,Lookup!B:B,"")</f>
        <v xml:space="preserve">   112515  Gen - Non SS Allow</v>
      </c>
    </row>
    <row r="18" spans="1:13" x14ac:dyDescent="0.25">
      <c r="A18" s="9"/>
      <c r="B18" s="9"/>
      <c r="C18" s="9"/>
      <c r="D18" s="9"/>
      <c r="E18" s="9"/>
      <c r="F18" s="9"/>
      <c r="G18" s="9"/>
      <c r="H18" s="9"/>
      <c r="I18" s="9"/>
      <c r="J18" s="9"/>
      <c r="K18" s="11"/>
      <c r="L18" s="98" t="str">
        <f>L5&amp;"13"</f>
        <v>Admin13</v>
      </c>
      <c r="M18" s="12" t="str">
        <f>_xlfn.XLOOKUP(L18,Lookup!A:A,Lookup!B:B,"")</f>
        <v/>
      </c>
    </row>
    <row r="19" spans="1:13" x14ac:dyDescent="0.25">
      <c r="A19" s="9"/>
      <c r="B19" s="9"/>
      <c r="C19" s="9"/>
      <c r="D19" s="9"/>
      <c r="E19" s="9"/>
      <c r="F19" s="9"/>
      <c r="G19" s="9"/>
      <c r="H19" s="9"/>
      <c r="I19" s="9"/>
      <c r="J19" s="9"/>
      <c r="K19" s="11"/>
      <c r="L19" s="98" t="str">
        <f>L5&amp;"14"</f>
        <v>Admin14</v>
      </c>
      <c r="M19" s="12" t="str">
        <f>_xlfn.XLOOKUP(L19,Lookup!A:A,Lookup!B:B,"")</f>
        <v/>
      </c>
    </row>
    <row r="20" spans="1:13" x14ac:dyDescent="0.25">
      <c r="A20" s="9"/>
      <c r="B20" s="9"/>
      <c r="C20" s="9"/>
      <c r="D20" s="9"/>
      <c r="E20" s="9"/>
      <c r="F20" s="9"/>
      <c r="G20" s="9"/>
      <c r="H20" s="9"/>
      <c r="I20" s="9"/>
      <c r="J20" s="9"/>
      <c r="K20" s="11"/>
      <c r="L20" s="98" t="str">
        <f>L5&amp;"15"</f>
        <v>Admin15</v>
      </c>
      <c r="M20" s="12" t="str">
        <f>_xlfn.XLOOKUP(L20,Lookup!A:A,Lookup!B:B,"")</f>
        <v/>
      </c>
    </row>
    <row r="21" spans="1:13" x14ac:dyDescent="0.25">
      <c r="A21" s="9"/>
      <c r="B21" s="9"/>
      <c r="C21" s="9"/>
      <c r="D21" s="9"/>
      <c r="E21" s="9"/>
      <c r="F21" s="9"/>
      <c r="G21" s="9"/>
      <c r="H21" s="9"/>
      <c r="I21" s="9"/>
      <c r="J21" s="9"/>
      <c r="K21" s="11"/>
      <c r="L21" s="98" t="str">
        <f>L5&amp;"16"</f>
        <v>Admin16</v>
      </c>
      <c r="M21" s="12" t="str">
        <f>_xlfn.XLOOKUP(L21,Lookup!A:A,Lookup!B:B,"")</f>
        <v/>
      </c>
    </row>
    <row r="22" spans="1:13" x14ac:dyDescent="0.25">
      <c r="A22" s="9"/>
      <c r="B22" s="9"/>
      <c r="C22" s="9"/>
      <c r="D22" s="9"/>
      <c r="E22" s="9"/>
      <c r="F22" s="9"/>
      <c r="G22" s="9"/>
      <c r="H22" s="9"/>
      <c r="I22" s="9"/>
      <c r="J22" s="9"/>
      <c r="K22" s="11"/>
      <c r="L22" s="98" t="str">
        <f>L5&amp;"17"</f>
        <v>Admin17</v>
      </c>
      <c r="M22" s="12" t="str">
        <f>_xlfn.XLOOKUP(L22,Lookup!A:A,Lookup!B:B,"")</f>
        <v/>
      </c>
    </row>
    <row r="23" spans="1:13" x14ac:dyDescent="0.25">
      <c r="A23" s="9"/>
      <c r="B23" s="9"/>
      <c r="C23" s="9"/>
      <c r="D23" s="9"/>
      <c r="E23" s="9"/>
      <c r="F23" s="9"/>
      <c r="G23" s="9"/>
      <c r="H23" s="9"/>
      <c r="I23" s="9"/>
      <c r="J23" s="9"/>
      <c r="K23" s="11"/>
      <c r="L23" s="98" t="str">
        <f>L5&amp;"18"</f>
        <v>Admin18</v>
      </c>
      <c r="M23" s="12" t="str">
        <f>_xlfn.XLOOKUP(L23,Lookup!A:A,Lookup!B:B,"")</f>
        <v/>
      </c>
    </row>
    <row r="24" spans="1:13" x14ac:dyDescent="0.25">
      <c r="A24" s="9"/>
      <c r="B24" s="9"/>
      <c r="C24" s="9"/>
      <c r="D24" s="9"/>
      <c r="E24" s="9"/>
      <c r="F24" s="9"/>
      <c r="G24" s="9"/>
      <c r="H24" s="9"/>
      <c r="I24" s="9"/>
      <c r="J24" s="9"/>
      <c r="K24" s="11"/>
      <c r="L24" s="98" t="str">
        <f>L5&amp;"19"</f>
        <v>Admin19</v>
      </c>
      <c r="M24" s="12" t="str">
        <f>_xlfn.XLOOKUP(L24,Lookup!A:A,Lookup!B:B,"")</f>
        <v/>
      </c>
    </row>
    <row r="25" spans="1:13" x14ac:dyDescent="0.25">
      <c r="A25" s="9"/>
      <c r="B25" s="9"/>
      <c r="C25" s="9"/>
      <c r="D25" s="9"/>
      <c r="E25" s="9"/>
      <c r="F25" s="9"/>
      <c r="G25" s="9"/>
      <c r="H25" s="9"/>
      <c r="I25" s="9"/>
      <c r="J25" s="9"/>
      <c r="K25" s="11"/>
    </row>
    <row r="26" spans="1:13" x14ac:dyDescent="0.25">
      <c r="A26" s="9"/>
      <c r="B26" s="9"/>
      <c r="C26" s="9"/>
      <c r="D26" s="9"/>
      <c r="E26" s="9"/>
      <c r="F26" s="9"/>
      <c r="G26" s="9"/>
      <c r="H26" s="9"/>
      <c r="I26" s="9"/>
      <c r="J26" s="9"/>
      <c r="K26" s="11"/>
    </row>
    <row r="27" spans="1:13" x14ac:dyDescent="0.25">
      <c r="A27" s="9"/>
      <c r="B27" s="9"/>
      <c r="C27" s="9"/>
      <c r="D27" s="9"/>
      <c r="E27" s="9"/>
      <c r="F27" s="9"/>
      <c r="G27" s="9"/>
      <c r="H27" s="9"/>
      <c r="I27" s="9"/>
      <c r="J27" s="9"/>
      <c r="K27" s="11"/>
    </row>
    <row r="28" spans="1:13" x14ac:dyDescent="0.25">
      <c r="A28" s="9"/>
      <c r="B28" s="9"/>
      <c r="C28" s="9"/>
      <c r="D28" s="9"/>
      <c r="E28" s="9"/>
      <c r="F28" s="9"/>
      <c r="G28" s="9"/>
      <c r="H28" s="9"/>
      <c r="I28" s="9"/>
      <c r="J28" s="9"/>
      <c r="K28" s="11"/>
    </row>
    <row r="29" spans="1:13" x14ac:dyDescent="0.25">
      <c r="A29" s="9"/>
      <c r="B29" s="9"/>
      <c r="C29" s="9"/>
      <c r="D29" s="9"/>
      <c r="E29" s="9"/>
      <c r="F29" s="9"/>
      <c r="G29" s="9"/>
      <c r="H29" s="9"/>
      <c r="I29" s="9"/>
      <c r="J29" s="9"/>
      <c r="K29" s="11"/>
    </row>
    <row r="30" spans="1:13" x14ac:dyDescent="0.25">
      <c r="A30" s="9"/>
      <c r="B30" s="9"/>
      <c r="C30" s="9"/>
      <c r="D30" s="9"/>
      <c r="E30" s="9"/>
      <c r="F30" s="9"/>
      <c r="G30" s="9"/>
      <c r="H30" s="9"/>
      <c r="I30" s="9"/>
      <c r="J30" s="9"/>
      <c r="K30" s="11"/>
    </row>
    <row r="31" spans="1:13" x14ac:dyDescent="0.25">
      <c r="A31" s="9"/>
      <c r="B31" s="9"/>
      <c r="C31" s="9"/>
      <c r="D31" s="9"/>
      <c r="E31" s="9"/>
      <c r="F31" s="9"/>
      <c r="G31" s="9"/>
      <c r="H31" s="9"/>
      <c r="I31" s="9"/>
      <c r="J31" s="9"/>
      <c r="K31" s="11"/>
    </row>
    <row r="32" spans="1:13" x14ac:dyDescent="0.25">
      <c r="A32" s="9"/>
      <c r="B32" s="9"/>
      <c r="C32" s="9"/>
      <c r="D32" s="9"/>
      <c r="E32" s="9"/>
      <c r="F32" s="9"/>
      <c r="G32" s="9"/>
      <c r="H32" s="9"/>
      <c r="I32" s="9"/>
      <c r="J32" s="9"/>
      <c r="K32" s="11"/>
    </row>
    <row r="33" spans="1:11" x14ac:dyDescent="0.25">
      <c r="A33" s="9"/>
      <c r="B33" s="9"/>
      <c r="C33" s="9"/>
      <c r="D33" s="9"/>
      <c r="E33" s="9"/>
      <c r="F33" s="9"/>
      <c r="G33" s="9"/>
      <c r="H33" s="9"/>
      <c r="I33" s="9"/>
      <c r="J33" s="9"/>
      <c r="K33" s="11"/>
    </row>
    <row r="34" spans="1:11" x14ac:dyDescent="0.25">
      <c r="A34" s="9"/>
      <c r="B34" s="9"/>
      <c r="C34" s="9"/>
      <c r="D34" s="9"/>
      <c r="E34" s="9"/>
      <c r="F34" s="9"/>
      <c r="G34" s="9"/>
      <c r="H34" s="9"/>
      <c r="I34" s="9"/>
      <c r="J34" s="9"/>
      <c r="K34" s="11"/>
    </row>
    <row r="35" spans="1:11" x14ac:dyDescent="0.25">
      <c r="A35" s="9"/>
      <c r="B35" s="9"/>
      <c r="C35" s="9"/>
      <c r="D35" s="9"/>
      <c r="E35" s="9"/>
      <c r="F35" s="9"/>
      <c r="G35" s="9"/>
      <c r="H35" s="9"/>
      <c r="I35" s="9"/>
      <c r="J35" s="9"/>
      <c r="K35" s="11"/>
    </row>
    <row r="36" spans="1:11" x14ac:dyDescent="0.25">
      <c r="A36" s="9"/>
      <c r="B36" s="9"/>
      <c r="C36" s="9"/>
      <c r="D36" s="9"/>
      <c r="E36" s="9"/>
      <c r="F36" s="9"/>
      <c r="G36" s="9"/>
      <c r="H36" s="9"/>
      <c r="I36" s="9"/>
      <c r="J36" s="9"/>
      <c r="K36" s="11"/>
    </row>
    <row r="37" spans="1:11" x14ac:dyDescent="0.25">
      <c r="A37" s="9"/>
      <c r="B37" s="9"/>
      <c r="C37" s="9"/>
      <c r="D37" s="9"/>
      <c r="E37" s="9"/>
      <c r="F37" s="9"/>
      <c r="G37" s="9"/>
      <c r="H37" s="9"/>
      <c r="I37" s="9"/>
      <c r="J37" s="9"/>
      <c r="K37" s="11"/>
    </row>
    <row r="38" spans="1:11" x14ac:dyDescent="0.25">
      <c r="A38" s="9"/>
      <c r="B38" s="9"/>
      <c r="C38" s="9"/>
      <c r="D38" s="9"/>
      <c r="E38" s="9"/>
      <c r="F38" s="9"/>
      <c r="G38" s="9"/>
      <c r="H38" s="9"/>
      <c r="I38" s="9"/>
      <c r="J38" s="9"/>
      <c r="K38" s="11"/>
    </row>
    <row r="39" spans="1:11" x14ac:dyDescent="0.25">
      <c r="A39" s="9"/>
      <c r="B39" s="9"/>
      <c r="C39" s="9"/>
      <c r="D39" s="9"/>
      <c r="E39" s="9"/>
      <c r="F39" s="9"/>
      <c r="G39" s="9"/>
      <c r="H39" s="9"/>
      <c r="I39" s="9"/>
      <c r="J39" s="9"/>
      <c r="K39" s="11"/>
    </row>
    <row r="40" spans="1:11" x14ac:dyDescent="0.25">
      <c r="A40" s="9"/>
      <c r="B40" s="9"/>
      <c r="C40" s="9"/>
      <c r="D40" s="9"/>
      <c r="E40" s="9"/>
      <c r="F40" s="9"/>
      <c r="G40" s="9"/>
      <c r="H40" s="9"/>
      <c r="I40" s="9"/>
      <c r="J40" s="9"/>
      <c r="K40" s="11"/>
    </row>
    <row r="41" spans="1:11" x14ac:dyDescent="0.25">
      <c r="A41" s="9"/>
      <c r="B41" s="9"/>
      <c r="C41" s="9"/>
      <c r="D41" s="9"/>
      <c r="E41" s="9"/>
      <c r="F41" s="9"/>
      <c r="G41" s="9"/>
      <c r="H41" s="9"/>
      <c r="I41" s="9"/>
      <c r="J41" s="9"/>
      <c r="K41" s="11"/>
    </row>
    <row r="42" spans="1:11" x14ac:dyDescent="0.25">
      <c r="A42" s="9"/>
      <c r="B42" s="9"/>
      <c r="C42" s="9"/>
      <c r="D42" s="9"/>
      <c r="E42" s="9"/>
      <c r="F42" s="9"/>
      <c r="G42" s="9"/>
      <c r="H42" s="9"/>
      <c r="I42" s="9"/>
      <c r="J42" s="9"/>
      <c r="K42" s="11"/>
    </row>
    <row r="43" spans="1:11" x14ac:dyDescent="0.25">
      <c r="A43" s="9"/>
      <c r="B43" s="9"/>
      <c r="C43" s="9"/>
      <c r="D43" s="9"/>
      <c r="E43" s="9"/>
      <c r="F43" s="9"/>
      <c r="G43" s="9"/>
      <c r="H43" s="9"/>
      <c r="I43" s="9"/>
      <c r="J43" s="9"/>
      <c r="K43" s="11"/>
    </row>
    <row r="44" spans="1:11" x14ac:dyDescent="0.25">
      <c r="A44" s="9"/>
      <c r="B44" s="9"/>
      <c r="C44" s="9"/>
      <c r="D44" s="9"/>
      <c r="E44" s="9"/>
      <c r="F44" s="9"/>
      <c r="G44" s="9"/>
      <c r="H44" s="9"/>
      <c r="I44" s="9"/>
      <c r="J44" s="9"/>
      <c r="K44" s="11"/>
    </row>
    <row r="45" spans="1:11" x14ac:dyDescent="0.25">
      <c r="A45" s="9"/>
      <c r="B45" s="9"/>
      <c r="C45" s="9"/>
      <c r="D45" s="9"/>
      <c r="E45" s="9"/>
      <c r="F45" s="9"/>
      <c r="G45" s="9"/>
      <c r="H45" s="9"/>
      <c r="I45" s="9"/>
      <c r="J45" s="9"/>
      <c r="K45" s="11"/>
    </row>
    <row r="46" spans="1:11" x14ac:dyDescent="0.25">
      <c r="A46" s="9"/>
      <c r="B46" s="9"/>
      <c r="C46" s="9"/>
      <c r="D46" s="9"/>
      <c r="E46" s="9"/>
      <c r="F46" s="9"/>
      <c r="G46" s="9"/>
      <c r="H46" s="9"/>
      <c r="I46" s="9"/>
      <c r="J46" s="9"/>
      <c r="K46" s="11"/>
    </row>
    <row r="47" spans="1:11" x14ac:dyDescent="0.25">
      <c r="A47" s="9"/>
      <c r="B47" s="8"/>
      <c r="C47" s="9"/>
      <c r="D47" s="9"/>
      <c r="E47" s="9"/>
      <c r="F47" s="9"/>
      <c r="G47" s="9"/>
      <c r="H47" s="9"/>
      <c r="I47" s="9"/>
      <c r="J47" s="9"/>
      <c r="K47" s="11"/>
    </row>
    <row r="48" spans="1:11" ht="15" customHeight="1" x14ac:dyDescent="0.25">
      <c r="A48" s="9"/>
      <c r="B48" s="9"/>
      <c r="C48" s="9"/>
      <c r="D48" s="9"/>
      <c r="E48" s="9"/>
      <c r="F48" s="9"/>
      <c r="G48" s="9"/>
      <c r="H48" s="9"/>
      <c r="I48" s="9"/>
      <c r="J48" s="9"/>
      <c r="K48" s="11"/>
    </row>
    <row r="49" spans="1:12" ht="42.75" customHeight="1" x14ac:dyDescent="0.25">
      <c r="A49" s="9"/>
      <c r="B49" s="10"/>
      <c r="C49" s="9"/>
      <c r="D49" s="9"/>
      <c r="E49" s="72" t="s">
        <v>35</v>
      </c>
      <c r="F49" s="73" t="s">
        <v>36</v>
      </c>
      <c r="G49" s="74" t="str">
        <f>H5</f>
        <v>Places</v>
      </c>
      <c r="H49" s="72" t="str">
        <f>H3&amp;" cost "&amp;D56</f>
        <v>Admin cost per place</v>
      </c>
      <c r="I49" s="9"/>
      <c r="J49" s="9"/>
      <c r="K49" s="11"/>
    </row>
    <row r="50" spans="1:12" x14ac:dyDescent="0.25">
      <c r="A50" s="9"/>
      <c r="B50" s="10"/>
      <c r="C50" s="9"/>
      <c r="D50" s="9"/>
      <c r="E50" s="75" t="s">
        <v>12</v>
      </c>
      <c r="F50" s="16" t="s">
        <v>13</v>
      </c>
      <c r="G50" s="21">
        <f>IF(ISNA(VLOOKUP(E50,Data!$A$6:$AS$9,$B$56,FALSE)),0,((VLOOKUP(E50,Data!$A$6:$AS$9,$B$56,FALSE))))</f>
        <v>43</v>
      </c>
      <c r="H50" s="71">
        <f>IF(ISNA(VLOOKUP(E50,Data!$A$6:$AS$9,$G$56,FALSE)),0,((VLOOKUP(E50,Data!$A$6:$AS$9,$G$56,FALSE))))</f>
        <v>1947.4567441860454</v>
      </c>
      <c r="I50" s="9"/>
      <c r="J50" s="9"/>
      <c r="K50" s="11"/>
    </row>
    <row r="51" spans="1:12" x14ac:dyDescent="0.25">
      <c r="A51" s="9"/>
      <c r="B51" s="10"/>
      <c r="C51" s="9"/>
      <c r="D51" s="9"/>
      <c r="E51" s="75" t="s">
        <v>14</v>
      </c>
      <c r="F51" s="16" t="s">
        <v>15</v>
      </c>
      <c r="G51" s="17">
        <f>IF(ISNA(VLOOKUP(E51,Data!$A$6:$AS$9,$B$56,FALSE)),0,((VLOOKUP(E51,Data!$A$6:$AS$9,$B$56,FALSE))))</f>
        <v>163.75</v>
      </c>
      <c r="H51" s="71">
        <f>IF(ISNA(VLOOKUP(E51,Data!$A$6:$AS$9,$G$56,FALSE)),0,((VLOOKUP(E51,Data!$A$6:$AS$9,$G$56,FALSE))))</f>
        <v>1782.3916946564887</v>
      </c>
      <c r="I51" s="9"/>
      <c r="J51" s="9"/>
      <c r="K51" s="11"/>
    </row>
    <row r="52" spans="1:12" s="92" customFormat="1" x14ac:dyDescent="0.25">
      <c r="A52" s="9"/>
      <c r="B52" s="9"/>
      <c r="C52" s="15"/>
      <c r="D52" s="10"/>
      <c r="E52" s="76" t="s">
        <v>16</v>
      </c>
      <c r="F52" s="20" t="s">
        <v>17</v>
      </c>
      <c r="G52" s="17">
        <f>IF(ISNA(VLOOKUP(E52,Data!$A$6:$AS$9,$B$56,FALSE)),0,((VLOOKUP(E52,Data!$A$6:$AS$9,$B$56,FALSE))))</f>
        <v>94.916666666666671</v>
      </c>
      <c r="H52" s="71">
        <f>IF(ISNA(VLOOKUP(E52,Data!$A$6:$AS$9,$G$56,FALSE)),0,((VLOOKUP(E52,Data!$A$6:$AS$9,$G$56,FALSE))))</f>
        <v>1578.1905882352935</v>
      </c>
      <c r="I52" s="9"/>
      <c r="J52" s="9"/>
      <c r="K52" s="9"/>
      <c r="L52" s="98"/>
    </row>
    <row r="53" spans="1:12" x14ac:dyDescent="0.25">
      <c r="A53" s="9"/>
      <c r="B53" s="10"/>
      <c r="C53" s="9"/>
      <c r="D53" s="9"/>
      <c r="E53" s="77" t="s">
        <v>19</v>
      </c>
      <c r="F53" s="18" t="s">
        <v>20</v>
      </c>
      <c r="G53" s="19">
        <f>IF(ISNA(VLOOKUP(E53,Data!$A$6:$AS$9,$B$56,FALSE)),0,((VLOOKUP(E53,Data!$A$6:$AS$9,$B$56,FALSE))))</f>
        <v>127.91666666666666</v>
      </c>
      <c r="H53" s="50">
        <f>IF(ISNA(VLOOKUP(E53,Data!$A$6:$AS$9,$G$56,FALSE)),0,((VLOOKUP(E53,Data!$A$6:$AS$9,$G$56,FALSE))))</f>
        <v>1524.8145928338772</v>
      </c>
      <c r="I53" s="9"/>
      <c r="J53" s="9"/>
      <c r="K53" s="11"/>
    </row>
    <row r="54" spans="1:12" x14ac:dyDescent="0.25">
      <c r="A54" s="9"/>
      <c r="B54" s="9"/>
      <c r="C54" s="9"/>
      <c r="D54" s="9"/>
      <c r="E54" s="9"/>
      <c r="F54" s="9"/>
      <c r="G54" s="9"/>
      <c r="H54" s="9"/>
      <c r="I54" s="14"/>
      <c r="J54" s="14"/>
      <c r="K54" s="13"/>
      <c r="L54" s="70"/>
    </row>
    <row r="55" spans="1:12" hidden="1" x14ac:dyDescent="0.25"/>
    <row r="56" spans="1:12" hidden="1" x14ac:dyDescent="0.25">
      <c r="A56" s="106" t="s">
        <v>372</v>
      </c>
      <c r="B56" s="9">
        <f>_xlfn.XLOOKUP(H5,A57:A58,B57:B58)</f>
        <v>3</v>
      </c>
      <c r="C56" s="9" t="str">
        <f>_xlfn.XLOOKUP(B56,B57:B58,C57:C58)</f>
        <v>per place</v>
      </c>
      <c r="D56" s="12" t="str">
        <f>VLOOKUP(H5,A57:C58,3,FALSE)</f>
        <v>per place</v>
      </c>
      <c r="F56" s="9" t="str">
        <f>H5&amp;H3</f>
        <v>PlacesAdmin</v>
      </c>
      <c r="G56" s="10">
        <f>_xlfn.XLOOKUP(F56,F57:F96,G57:G96)</f>
        <v>4</v>
      </c>
    </row>
    <row r="57" spans="1:12" hidden="1" x14ac:dyDescent="0.25">
      <c r="A57" s="12" t="s">
        <v>295</v>
      </c>
      <c r="B57" s="12">
        <v>3</v>
      </c>
      <c r="C57" s="12" t="s">
        <v>296</v>
      </c>
      <c r="E57" s="107" t="s">
        <v>0</v>
      </c>
      <c r="F57" s="108" t="str">
        <f>$A$57&amp;E57</f>
        <v>PlacesAdmin</v>
      </c>
      <c r="G57" s="109">
        <v>4</v>
      </c>
    </row>
    <row r="58" spans="1:12" hidden="1" x14ac:dyDescent="0.25">
      <c r="A58" s="12" t="s">
        <v>37</v>
      </c>
      <c r="B58" s="12">
        <v>25</v>
      </c>
      <c r="C58" s="12" t="s">
        <v>40</v>
      </c>
      <c r="E58" s="107" t="s">
        <v>41</v>
      </c>
      <c r="F58" s="110" t="str">
        <f t="shared" ref="F58:F64" si="0">$A$57&amp;E58</f>
        <v>PlacesAncillary Staff</v>
      </c>
      <c r="G58" s="111">
        <v>5</v>
      </c>
    </row>
    <row r="59" spans="1:12" hidden="1" x14ac:dyDescent="0.25">
      <c r="E59" s="107" t="s">
        <v>1</v>
      </c>
      <c r="F59" s="110" t="str">
        <f t="shared" si="0"/>
        <v>PlacesCare Staff</v>
      </c>
      <c r="G59" s="111">
        <v>6</v>
      </c>
      <c r="J59" s="105"/>
      <c r="K59" s="12"/>
    </row>
    <row r="60" spans="1:12" hidden="1" x14ac:dyDescent="0.25">
      <c r="E60" s="107" t="s">
        <v>33</v>
      </c>
      <c r="F60" s="110" t="str">
        <f t="shared" si="0"/>
        <v>PlacesCaretaker costs</v>
      </c>
      <c r="G60" s="111">
        <v>7</v>
      </c>
      <c r="J60" s="105"/>
      <c r="K60" s="12"/>
    </row>
    <row r="61" spans="1:12" hidden="1" x14ac:dyDescent="0.25">
      <c r="E61" s="107" t="s">
        <v>42</v>
      </c>
      <c r="F61" s="110" t="str">
        <f t="shared" si="0"/>
        <v xml:space="preserve">PlacesCatering Staff </v>
      </c>
      <c r="G61" s="111">
        <v>8</v>
      </c>
      <c r="J61" s="105"/>
      <c r="K61" s="12"/>
    </row>
    <row r="62" spans="1:12" hidden="1" x14ac:dyDescent="0.25">
      <c r="E62" s="107" t="s">
        <v>34</v>
      </c>
      <c r="F62" s="110" t="str">
        <f t="shared" si="0"/>
        <v>PlacesCleaning costs</v>
      </c>
      <c r="G62" s="111">
        <v>9</v>
      </c>
      <c r="J62" s="105"/>
      <c r="K62" s="12"/>
    </row>
    <row r="63" spans="1:12" hidden="1" x14ac:dyDescent="0.25">
      <c r="E63" s="107" t="s">
        <v>2</v>
      </c>
      <c r="F63" s="110" t="str">
        <f t="shared" si="0"/>
        <v>PlacesElectricity</v>
      </c>
      <c r="G63" s="111">
        <v>10</v>
      </c>
      <c r="J63" s="105"/>
      <c r="K63" s="12"/>
    </row>
    <row r="64" spans="1:12" hidden="1" x14ac:dyDescent="0.25">
      <c r="E64" s="107" t="s">
        <v>3</v>
      </c>
      <c r="F64" s="110" t="str">
        <f t="shared" si="0"/>
        <v>PlacesGas</v>
      </c>
      <c r="G64" s="111">
        <v>11</v>
      </c>
    </row>
    <row r="65" spans="5:11" hidden="1" x14ac:dyDescent="0.25">
      <c r="E65" s="107" t="s">
        <v>367</v>
      </c>
      <c r="F65" s="110" t="str">
        <f>$A$57&amp;E75</f>
        <v>PlacesOil</v>
      </c>
      <c r="G65" s="111">
        <v>12</v>
      </c>
    </row>
    <row r="66" spans="5:11" hidden="1" x14ac:dyDescent="0.25">
      <c r="E66" s="107" t="s">
        <v>31</v>
      </c>
      <c r="F66" s="110" t="str">
        <f>$A$57&amp;E76</f>
        <v>PlacesExtended Services</v>
      </c>
      <c r="G66" s="111">
        <v>13</v>
      </c>
    </row>
    <row r="67" spans="5:11" hidden="1" x14ac:dyDescent="0.25">
      <c r="E67" s="107" t="s">
        <v>43</v>
      </c>
      <c r="F67" s="110" t="str">
        <f t="shared" ref="F67:F76" si="1">$A$57&amp;E65</f>
        <v>PlacesLearning Resource Not ICT</v>
      </c>
      <c r="G67" s="111">
        <v>14</v>
      </c>
    </row>
    <row r="68" spans="5:11" hidden="1" x14ac:dyDescent="0.25">
      <c r="E68" s="107" t="s">
        <v>44</v>
      </c>
      <c r="F68" s="110" t="str">
        <f t="shared" si="1"/>
        <v>PlacesMaintenance</v>
      </c>
      <c r="G68" s="111">
        <v>15</v>
      </c>
    </row>
    <row r="69" spans="5:11" hidden="1" x14ac:dyDescent="0.25">
      <c r="E69" s="107" t="s">
        <v>11</v>
      </c>
      <c r="F69" s="110" t="str">
        <f t="shared" si="1"/>
        <v>PlacesMidday Supervisors</v>
      </c>
      <c r="G69" s="111">
        <v>16</v>
      </c>
    </row>
    <row r="70" spans="5:11" hidden="1" x14ac:dyDescent="0.25">
      <c r="E70" s="107" t="s">
        <v>7</v>
      </c>
      <c r="F70" s="110" t="str">
        <f t="shared" si="1"/>
        <v>PlacesPrinting &amp; Stationery</v>
      </c>
      <c r="G70" s="111">
        <v>17</v>
      </c>
    </row>
    <row r="71" spans="5:11" hidden="1" x14ac:dyDescent="0.25">
      <c r="E71" s="107" t="s">
        <v>8</v>
      </c>
      <c r="F71" s="110" t="str">
        <f t="shared" si="1"/>
        <v>PlacesSupply Teachers inc Agency</v>
      </c>
      <c r="G71" s="111">
        <v>18</v>
      </c>
    </row>
    <row r="72" spans="5:11" hidden="1" x14ac:dyDescent="0.25">
      <c r="E72" s="107" t="s">
        <v>32</v>
      </c>
      <c r="F72" s="110" t="str">
        <f t="shared" si="1"/>
        <v>PlacesTA</v>
      </c>
      <c r="G72" s="111">
        <v>19</v>
      </c>
    </row>
    <row r="73" spans="5:11" hidden="1" x14ac:dyDescent="0.25">
      <c r="E73" s="107" t="s">
        <v>9</v>
      </c>
      <c r="F73" s="110" t="str">
        <f t="shared" si="1"/>
        <v>PlacesTeachers</v>
      </c>
      <c r="G73" s="111">
        <v>20</v>
      </c>
    </row>
    <row r="74" spans="5:11" hidden="1" x14ac:dyDescent="0.25">
      <c r="E74" s="107" t="s">
        <v>10</v>
      </c>
      <c r="F74" s="110" t="str">
        <f t="shared" si="1"/>
        <v>PlacesTechnicians</v>
      </c>
      <c r="G74" s="111">
        <v>21</v>
      </c>
    </row>
    <row r="75" spans="5:11" hidden="1" x14ac:dyDescent="0.25">
      <c r="E75" s="112" t="s">
        <v>5</v>
      </c>
      <c r="F75" s="110" t="str">
        <f t="shared" si="1"/>
        <v>PlacesTraining</v>
      </c>
      <c r="G75" s="111">
        <v>22</v>
      </c>
      <c r="K75" s="12"/>
    </row>
    <row r="76" spans="5:11" hidden="1" x14ac:dyDescent="0.25">
      <c r="E76" s="112" t="s">
        <v>113</v>
      </c>
      <c r="F76" s="110" t="str">
        <f t="shared" si="1"/>
        <v>PlacesWater Charges</v>
      </c>
      <c r="G76" s="111">
        <v>23</v>
      </c>
      <c r="K76" s="12"/>
    </row>
    <row r="77" spans="5:11" hidden="1" x14ac:dyDescent="0.25">
      <c r="F77" s="113" t="str">
        <f t="shared" ref="F77:F84" si="2">$A$58&amp;E57</f>
        <v>Floor area m2Admin</v>
      </c>
      <c r="G77" s="111">
        <v>26</v>
      </c>
      <c r="K77" s="12"/>
    </row>
    <row r="78" spans="5:11" hidden="1" x14ac:dyDescent="0.25">
      <c r="F78" s="113" t="str">
        <f t="shared" si="2"/>
        <v>Floor area m2Ancillary Staff</v>
      </c>
      <c r="G78" s="111">
        <v>27</v>
      </c>
      <c r="K78" s="12"/>
    </row>
    <row r="79" spans="5:11" hidden="1" x14ac:dyDescent="0.25">
      <c r="F79" s="113" t="str">
        <f t="shared" si="2"/>
        <v>Floor area m2Care Staff</v>
      </c>
      <c r="G79" s="111">
        <v>28</v>
      </c>
      <c r="K79" s="12"/>
    </row>
    <row r="80" spans="5:11" hidden="1" x14ac:dyDescent="0.25">
      <c r="F80" s="113" t="str">
        <f t="shared" si="2"/>
        <v>Floor area m2Caretaker costs</v>
      </c>
      <c r="G80" s="111">
        <v>29</v>
      </c>
      <c r="K80" s="12"/>
    </row>
    <row r="81" spans="1:12" hidden="1" x14ac:dyDescent="0.25">
      <c r="F81" s="113" t="str">
        <f t="shared" si="2"/>
        <v xml:space="preserve">Floor area m2Catering Staff </v>
      </c>
      <c r="G81" s="111">
        <v>30</v>
      </c>
      <c r="K81" s="12"/>
    </row>
    <row r="82" spans="1:12" hidden="1" x14ac:dyDescent="0.25">
      <c r="F82" s="113" t="str">
        <f t="shared" si="2"/>
        <v>Floor area m2Cleaning costs</v>
      </c>
      <c r="G82" s="111">
        <v>31</v>
      </c>
      <c r="K82" s="12"/>
    </row>
    <row r="83" spans="1:12" hidden="1" x14ac:dyDescent="0.25">
      <c r="F83" s="113" t="str">
        <f t="shared" si="2"/>
        <v>Floor area m2Electricity</v>
      </c>
      <c r="G83" s="111">
        <v>32</v>
      </c>
      <c r="K83" s="12"/>
    </row>
    <row r="84" spans="1:12" hidden="1" x14ac:dyDescent="0.25">
      <c r="A84" s="114"/>
      <c r="B84" s="114"/>
      <c r="C84" s="114"/>
      <c r="F84" s="113" t="str">
        <f t="shared" si="2"/>
        <v>Floor area m2Gas</v>
      </c>
      <c r="G84" s="111">
        <v>33</v>
      </c>
      <c r="K84" s="12"/>
    </row>
    <row r="85" spans="1:12" hidden="1" x14ac:dyDescent="0.25">
      <c r="A85" s="114"/>
      <c r="B85" s="114"/>
      <c r="C85" s="114"/>
      <c r="F85" s="113" t="str">
        <f>$A$58&amp;$E$75</f>
        <v>Floor area m2Oil</v>
      </c>
      <c r="G85" s="111">
        <v>34</v>
      </c>
      <c r="K85" s="12"/>
    </row>
    <row r="86" spans="1:12" hidden="1" x14ac:dyDescent="0.25">
      <c r="A86" s="114"/>
      <c r="B86" s="114"/>
      <c r="C86" s="114"/>
      <c r="F86" s="113" t="str">
        <f>$A$58&amp;$E$76</f>
        <v>Floor area m2Extended Services</v>
      </c>
      <c r="G86" s="111">
        <v>35</v>
      </c>
      <c r="K86" s="12"/>
    </row>
    <row r="87" spans="1:12" s="114" customFormat="1" hidden="1" x14ac:dyDescent="0.25">
      <c r="A87" s="12"/>
      <c r="B87" s="12"/>
      <c r="C87" s="12"/>
      <c r="F87" s="113" t="str">
        <f t="shared" ref="F87:F96" si="3">$A$58&amp;E65</f>
        <v>Floor area m2Learning Resource Not ICT</v>
      </c>
      <c r="G87" s="111">
        <v>36</v>
      </c>
      <c r="L87" s="115"/>
    </row>
    <row r="88" spans="1:12" hidden="1" x14ac:dyDescent="0.25">
      <c r="F88" s="113" t="str">
        <f t="shared" si="3"/>
        <v>Floor area m2Maintenance</v>
      </c>
      <c r="G88" s="111">
        <v>37</v>
      </c>
      <c r="K88" s="12"/>
    </row>
    <row r="89" spans="1:12" hidden="1" x14ac:dyDescent="0.25">
      <c r="F89" s="113" t="str">
        <f t="shared" si="3"/>
        <v>Floor area m2Midday Supervisors</v>
      </c>
      <c r="G89" s="111">
        <v>38</v>
      </c>
      <c r="K89" s="12"/>
    </row>
    <row r="90" spans="1:12" hidden="1" x14ac:dyDescent="0.25">
      <c r="F90" s="113" t="str">
        <f t="shared" si="3"/>
        <v>Floor area m2Printing &amp; Stationery</v>
      </c>
      <c r="G90" s="111">
        <v>39</v>
      </c>
      <c r="K90" s="12"/>
    </row>
    <row r="91" spans="1:12" hidden="1" x14ac:dyDescent="0.25">
      <c r="F91" s="113" t="str">
        <f t="shared" si="3"/>
        <v>Floor area m2Supply Teachers inc Agency</v>
      </c>
      <c r="G91" s="111">
        <v>40</v>
      </c>
      <c r="K91" s="12"/>
    </row>
    <row r="92" spans="1:12" hidden="1" x14ac:dyDescent="0.25">
      <c r="F92" s="113" t="str">
        <f t="shared" si="3"/>
        <v>Floor area m2TA</v>
      </c>
      <c r="G92" s="111">
        <v>41</v>
      </c>
      <c r="K92" s="12"/>
    </row>
    <row r="93" spans="1:12" hidden="1" x14ac:dyDescent="0.25">
      <c r="F93" s="113" t="str">
        <f t="shared" si="3"/>
        <v>Floor area m2Teachers</v>
      </c>
      <c r="G93" s="111">
        <v>42</v>
      </c>
      <c r="K93" s="12"/>
    </row>
    <row r="94" spans="1:12" hidden="1" x14ac:dyDescent="0.25">
      <c r="F94" s="113" t="str">
        <f t="shared" si="3"/>
        <v>Floor area m2Technicians</v>
      </c>
      <c r="G94" s="111">
        <v>43</v>
      </c>
      <c r="K94" s="12"/>
    </row>
    <row r="95" spans="1:12" hidden="1" x14ac:dyDescent="0.25">
      <c r="F95" s="113" t="str">
        <f t="shared" si="3"/>
        <v>Floor area m2Training</v>
      </c>
      <c r="G95" s="111">
        <v>44</v>
      </c>
      <c r="K95" s="12"/>
    </row>
    <row r="96" spans="1:12" hidden="1" x14ac:dyDescent="0.25">
      <c r="F96" s="116" t="str">
        <f t="shared" si="3"/>
        <v>Floor area m2Water Charges</v>
      </c>
      <c r="G96" s="117">
        <v>45</v>
      </c>
      <c r="K96" s="12"/>
    </row>
    <row r="97" hidden="1" x14ac:dyDescent="0.25"/>
  </sheetData>
  <sheetProtection algorithmName="SHA-512" hashValue="XDgFvMEf+sFAGmjt6Gn32lfGL86shRwLfFd3HzTWK43tLB5aYCAwtti76OJHRNW/J4xah+69yNaaHFYY0sg3jQ==" saltValue="0NfVHj0SyzMwtwDa/VSPSA==" spinCount="100000" sheet="1" objects="1" scenarios="1" selectLockedCells="1"/>
  <mergeCells count="1">
    <mergeCell ref="B7:J7"/>
  </mergeCells>
  <dataValidations count="3">
    <dataValidation type="list" allowBlank="1" showInputMessage="1" showErrorMessage="1" sqref="G65512" xr:uid="{00000000-0002-0000-0100-000000000000}">
      <formula1>$F$57:$F$76</formula1>
    </dataValidation>
    <dataValidation type="list" allowBlank="1" showInputMessage="1" showErrorMessage="1" sqref="H3" xr:uid="{00000000-0002-0000-0100-000001000000}">
      <formula1>$E$57:$E$76</formula1>
    </dataValidation>
    <dataValidation type="list" allowBlank="1" showInputMessage="1" showErrorMessage="1" sqref="H5" xr:uid="{00000000-0002-0000-0100-000002000000}">
      <formula1>$A$57:$A$58</formula1>
    </dataValidation>
  </dataValidations>
  <pageMargins left="0.70866141732283472" right="0.70866141732283472" top="0.74803149606299213" bottom="0.74803149606299213" header="0.31496062992125984" footer="0.31496062992125984"/>
  <pageSetup paperSize="9" scale="62" orientation="portrait" r:id="rId1"/>
  <headerFooter>
    <oddHeader>&amp;R&amp;"Arial,Regular"&amp;13Public</oddHeader>
    <oddFooter>&amp;C_x000D_&amp;1#&amp;"Calibri"&amp;10&amp;K000000 CONTROLLED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3"/>
  <sheetViews>
    <sheetView showGridLines="0" workbookViewId="0">
      <selection activeCell="G3" sqref="G3"/>
    </sheetView>
  </sheetViews>
  <sheetFormatPr defaultRowHeight="15" x14ac:dyDescent="0.25"/>
  <cols>
    <col min="1" max="1" width="9.140625" style="12"/>
    <col min="2" max="2" width="15" style="12" customWidth="1"/>
    <col min="3" max="3" width="6.28515625" style="12" customWidth="1"/>
    <col min="4" max="4" width="11.42578125" style="12" customWidth="1"/>
    <col min="5" max="5" width="24.140625" style="12" customWidth="1"/>
    <col min="6" max="6" width="27.5703125" style="12" customWidth="1"/>
    <col min="7" max="7" width="25.140625" style="12" customWidth="1"/>
    <col min="8" max="8" width="10.140625" style="12" customWidth="1"/>
    <col min="9" max="10" width="3" style="12" customWidth="1"/>
    <col min="11" max="11" width="3" style="105" customWidth="1"/>
    <col min="12" max="12" width="21.85546875" style="69" hidden="1" customWidth="1"/>
    <col min="13" max="13" width="29.28515625" style="12" bestFit="1" customWidth="1"/>
    <col min="14" max="16384" width="9.140625" style="12"/>
  </cols>
  <sheetData>
    <row r="1" spans="1:13" ht="18.75" x14ac:dyDescent="0.3">
      <c r="A1" s="118" t="str">
        <f>'Information page'!B1</f>
        <v>Special Schools Benchmarking 2024-25</v>
      </c>
      <c r="B1" s="118"/>
      <c r="C1" s="118"/>
      <c r="D1" s="118"/>
      <c r="E1" s="118"/>
      <c r="F1" s="118"/>
      <c r="G1" s="118"/>
      <c r="H1" s="118"/>
      <c r="I1" s="118"/>
      <c r="J1" s="118"/>
      <c r="K1" s="118"/>
      <c r="L1" s="119"/>
      <c r="M1" s="120" t="s">
        <v>373</v>
      </c>
    </row>
    <row r="2" spans="1:13" ht="15.75" x14ac:dyDescent="0.25">
      <c r="A2" s="9"/>
      <c r="B2" s="121"/>
      <c r="C2" s="121"/>
      <c r="D2" s="121"/>
      <c r="E2" s="121"/>
      <c r="F2" s="121"/>
      <c r="G2" s="121"/>
      <c r="H2" s="121"/>
      <c r="I2" s="121"/>
      <c r="J2" s="121"/>
      <c r="K2" s="121"/>
      <c r="L2" s="122"/>
      <c r="M2" s="123"/>
    </row>
    <row r="3" spans="1:13" x14ac:dyDescent="0.25">
      <c r="A3" s="9"/>
      <c r="B3" s="9"/>
      <c r="C3" s="9"/>
      <c r="D3" s="9"/>
      <c r="E3" s="9"/>
      <c r="F3" s="10" t="s">
        <v>369</v>
      </c>
      <c r="G3" s="132" t="s">
        <v>367</v>
      </c>
      <c r="H3" s="9"/>
      <c r="I3" s="9"/>
      <c r="J3" s="9"/>
      <c r="K3" s="11"/>
      <c r="M3" s="12" t="str">
        <f>G3</f>
        <v>Learning Resource Not ICT</v>
      </c>
    </row>
    <row r="4" spans="1:13" x14ac:dyDescent="0.25">
      <c r="A4" s="9"/>
      <c r="B4" s="9"/>
      <c r="C4" s="9"/>
      <c r="D4" s="9"/>
      <c r="E4" s="9"/>
      <c r="F4" s="9"/>
      <c r="G4" s="9"/>
      <c r="H4" s="9"/>
      <c r="I4" s="9"/>
      <c r="J4" s="9"/>
      <c r="K4" s="11"/>
    </row>
    <row r="5" spans="1:13" x14ac:dyDescent="0.25">
      <c r="A5" s="9"/>
      <c r="B5" s="134" t="str">
        <f>G3&amp;" Total %"</f>
        <v>Learning Resource Not ICT Total %</v>
      </c>
      <c r="C5" s="134"/>
      <c r="D5" s="134"/>
      <c r="E5" s="134"/>
      <c r="F5" s="134"/>
      <c r="G5" s="134"/>
      <c r="H5" s="134"/>
      <c r="I5" s="134"/>
      <c r="J5" s="134"/>
      <c r="K5" s="11"/>
      <c r="L5" s="98" t="str">
        <f>M3</f>
        <v>Learning Resource Not ICT</v>
      </c>
      <c r="M5" s="12" t="str">
        <f>_xlfn.XLOOKUP(L5,Lookup!A:A,Lookup!B:B,"")</f>
        <v xml:space="preserve">   140210  Learn resrce non IC</v>
      </c>
    </row>
    <row r="6" spans="1:13" x14ac:dyDescent="0.25">
      <c r="A6" s="9"/>
      <c r="B6" s="9"/>
      <c r="C6" s="9"/>
      <c r="D6" s="9"/>
      <c r="E6" s="9"/>
      <c r="F6" s="9"/>
      <c r="G6" s="9"/>
      <c r="H6" s="9"/>
      <c r="I6" s="9"/>
      <c r="J6" s="9"/>
      <c r="K6" s="11"/>
      <c r="L6" s="98" t="str">
        <f>L5&amp;"1"</f>
        <v>Learning Resource Not ICT1</v>
      </c>
      <c r="M6" s="12" t="str">
        <f>_xlfn.XLOOKUP(L6,Lookup!A:A,Lookup!B:B,"")</f>
        <v xml:space="preserve">   143030  Books</v>
      </c>
    </row>
    <row r="7" spans="1:13" x14ac:dyDescent="0.25">
      <c r="A7" s="9"/>
      <c r="B7" s="9"/>
      <c r="C7" s="9"/>
      <c r="D7" s="9"/>
      <c r="E7" s="9"/>
      <c r="F7" s="9"/>
      <c r="G7" s="9"/>
      <c r="H7" s="9"/>
      <c r="I7" s="9"/>
      <c r="J7" s="9"/>
      <c r="K7" s="11"/>
      <c r="L7" s="98" t="str">
        <f>L5&amp;"2"</f>
        <v>Learning Resource Not ICT2</v>
      </c>
      <c r="M7" s="12" t="str">
        <f>_xlfn.XLOOKUP(L7,Lookup!A:A,Lookup!B:B,"")</f>
        <v/>
      </c>
    </row>
    <row r="8" spans="1:13" x14ac:dyDescent="0.25">
      <c r="A8" s="9"/>
      <c r="B8" s="9"/>
      <c r="C8" s="9"/>
      <c r="D8" s="9"/>
      <c r="E8" s="9"/>
      <c r="F8" s="9"/>
      <c r="G8" s="9"/>
      <c r="H8" s="9"/>
      <c r="I8" s="9"/>
      <c r="J8" s="9"/>
      <c r="K8" s="11"/>
      <c r="L8" s="98" t="str">
        <f>L5&amp;"3"</f>
        <v>Learning Resource Not ICT3</v>
      </c>
      <c r="M8" s="12" t="str">
        <f>_xlfn.XLOOKUP(L8,Lookup!A:A,Lookup!B:B,"")</f>
        <v/>
      </c>
    </row>
    <row r="9" spans="1:13" x14ac:dyDescent="0.25">
      <c r="A9" s="9"/>
      <c r="B9" s="9"/>
      <c r="C9" s="9"/>
      <c r="D9" s="9"/>
      <c r="E9" s="9"/>
      <c r="F9" s="9"/>
      <c r="G9" s="9"/>
      <c r="H9" s="9"/>
      <c r="I9" s="9"/>
      <c r="J9" s="9"/>
      <c r="K9" s="11"/>
      <c r="L9" s="98" t="str">
        <f>L5&amp;"4"</f>
        <v>Learning Resource Not ICT4</v>
      </c>
      <c r="M9" s="12" t="str">
        <f>_xlfn.XLOOKUP(L9,Lookup!A:A,Lookup!B:B,"")</f>
        <v/>
      </c>
    </row>
    <row r="10" spans="1:13" x14ac:dyDescent="0.25">
      <c r="A10" s="9"/>
      <c r="B10" s="9"/>
      <c r="C10" s="9"/>
      <c r="D10" s="9"/>
      <c r="E10" s="9"/>
      <c r="F10" s="9"/>
      <c r="G10" s="9"/>
      <c r="H10" s="9"/>
      <c r="I10" s="9"/>
      <c r="J10" s="9"/>
      <c r="K10" s="11"/>
      <c r="L10" s="98" t="str">
        <f>L5&amp;"5"</f>
        <v>Learning Resource Not ICT5</v>
      </c>
      <c r="M10" s="12" t="str">
        <f>_xlfn.XLOOKUP(L10,Lookup!A:A,Lookup!B:B,"")</f>
        <v/>
      </c>
    </row>
    <row r="11" spans="1:13" x14ac:dyDescent="0.25">
      <c r="A11" s="9"/>
      <c r="B11" s="9"/>
      <c r="C11" s="9"/>
      <c r="D11" s="9"/>
      <c r="E11" s="9"/>
      <c r="F11" s="9"/>
      <c r="G11" s="9"/>
      <c r="H11" s="9"/>
      <c r="I11" s="9"/>
      <c r="J11" s="9"/>
      <c r="K11" s="11"/>
      <c r="L11" s="98" t="str">
        <f>L5&amp;"6"</f>
        <v>Learning Resource Not ICT6</v>
      </c>
      <c r="M11" s="12" t="str">
        <f>_xlfn.XLOOKUP(L11,Lookup!A:A,Lookup!B:B,"")</f>
        <v/>
      </c>
    </row>
    <row r="12" spans="1:13" x14ac:dyDescent="0.25">
      <c r="A12" s="9"/>
      <c r="B12" s="9"/>
      <c r="C12" s="9"/>
      <c r="D12" s="9"/>
      <c r="E12" s="9"/>
      <c r="F12" s="9"/>
      <c r="G12" s="9"/>
      <c r="H12" s="9"/>
      <c r="I12" s="9"/>
      <c r="J12" s="9"/>
      <c r="K12" s="11"/>
      <c r="L12" s="98" t="str">
        <f>L5&amp;"7"</f>
        <v>Learning Resource Not ICT7</v>
      </c>
      <c r="M12" s="12" t="str">
        <f>_xlfn.XLOOKUP(L12,Lookup!A:A,Lookup!B:B,"")</f>
        <v/>
      </c>
    </row>
    <row r="13" spans="1:13" x14ac:dyDescent="0.25">
      <c r="A13" s="9"/>
      <c r="B13" s="9"/>
      <c r="C13" s="9"/>
      <c r="D13" s="9"/>
      <c r="E13" s="9"/>
      <c r="F13" s="9"/>
      <c r="G13" s="9"/>
      <c r="H13" s="9"/>
      <c r="I13" s="9"/>
      <c r="J13" s="9"/>
      <c r="K13" s="11"/>
      <c r="L13" s="98" t="str">
        <f>L5&amp;"8"</f>
        <v>Learning Resource Not ICT8</v>
      </c>
      <c r="M13" s="12" t="str">
        <f>_xlfn.XLOOKUP(L13,Lookup!A:A,Lookup!B:B,"")</f>
        <v/>
      </c>
    </row>
    <row r="14" spans="1:13" x14ac:dyDescent="0.25">
      <c r="A14" s="9"/>
      <c r="B14" s="9"/>
      <c r="C14" s="9"/>
      <c r="D14" s="9"/>
      <c r="E14" s="9"/>
      <c r="F14" s="9"/>
      <c r="G14" s="9"/>
      <c r="H14" s="9"/>
      <c r="I14" s="9"/>
      <c r="J14" s="9"/>
      <c r="K14" s="11"/>
      <c r="L14" s="98" t="str">
        <f>L5&amp;"9"</f>
        <v>Learning Resource Not ICT9</v>
      </c>
      <c r="M14" s="12" t="str">
        <f>_xlfn.XLOOKUP(L14,Lookup!A:A,Lookup!B:B,"")</f>
        <v/>
      </c>
    </row>
    <row r="15" spans="1:13" x14ac:dyDescent="0.25">
      <c r="A15" s="9"/>
      <c r="B15" s="9"/>
      <c r="C15" s="9"/>
      <c r="D15" s="9"/>
      <c r="E15" s="9"/>
      <c r="F15" s="9"/>
      <c r="G15" s="9"/>
      <c r="H15" s="9"/>
      <c r="I15" s="9"/>
      <c r="J15" s="9"/>
      <c r="K15" s="11"/>
      <c r="L15" s="98" t="str">
        <f>L5&amp;"10"</f>
        <v>Learning Resource Not ICT10</v>
      </c>
      <c r="M15" s="12" t="str">
        <f>_xlfn.XLOOKUP(L15,Lookup!A:A,Lookup!B:B,"")</f>
        <v/>
      </c>
    </row>
    <row r="16" spans="1:13" x14ac:dyDescent="0.25">
      <c r="A16" s="9"/>
      <c r="B16" s="9"/>
      <c r="C16" s="9"/>
      <c r="D16" s="9"/>
      <c r="E16" s="9"/>
      <c r="F16" s="9"/>
      <c r="G16" s="9"/>
      <c r="H16" s="9"/>
      <c r="I16" s="9"/>
      <c r="J16" s="9"/>
      <c r="K16" s="11"/>
      <c r="L16" s="98" t="str">
        <f>L5&amp;"11"</f>
        <v>Learning Resource Not ICT11</v>
      </c>
      <c r="M16" s="12" t="str">
        <f>_xlfn.XLOOKUP(L16,Lookup!A:A,Lookup!B:B,"")</f>
        <v/>
      </c>
    </row>
    <row r="17" spans="1:13" x14ac:dyDescent="0.25">
      <c r="A17" s="9"/>
      <c r="B17" s="9"/>
      <c r="C17" s="9"/>
      <c r="D17" s="9"/>
      <c r="E17" s="9"/>
      <c r="F17" s="9"/>
      <c r="G17" s="9"/>
      <c r="H17" s="9"/>
      <c r="I17" s="9"/>
      <c r="J17" s="9"/>
      <c r="K17" s="11"/>
      <c r="L17" s="98" t="str">
        <f>L5&amp;"12"</f>
        <v>Learning Resource Not ICT12</v>
      </c>
      <c r="M17" s="12" t="str">
        <f>_xlfn.XLOOKUP(L17,Lookup!A:A,Lookup!B:B,"")</f>
        <v/>
      </c>
    </row>
    <row r="18" spans="1:13" x14ac:dyDescent="0.25">
      <c r="A18" s="9"/>
      <c r="B18" s="9"/>
      <c r="C18" s="9"/>
      <c r="D18" s="9"/>
      <c r="E18" s="9"/>
      <c r="F18" s="9"/>
      <c r="G18" s="9"/>
      <c r="H18" s="9"/>
      <c r="I18" s="9"/>
      <c r="J18" s="9"/>
      <c r="K18" s="11"/>
      <c r="L18" s="98" t="str">
        <f>L5&amp;"13"</f>
        <v>Learning Resource Not ICT13</v>
      </c>
      <c r="M18" s="12" t="str">
        <f>_xlfn.XLOOKUP(L18,Lookup!A:A,Lookup!B:B,"")</f>
        <v/>
      </c>
    </row>
    <row r="19" spans="1:13" x14ac:dyDescent="0.25">
      <c r="A19" s="9"/>
      <c r="B19" s="9"/>
      <c r="C19" s="9"/>
      <c r="D19" s="9"/>
      <c r="E19" s="9"/>
      <c r="F19" s="9"/>
      <c r="G19" s="9"/>
      <c r="H19" s="9"/>
      <c r="I19" s="9"/>
      <c r="J19" s="9"/>
      <c r="K19" s="11"/>
      <c r="L19" s="98" t="str">
        <f>L5&amp;"14"</f>
        <v>Learning Resource Not ICT14</v>
      </c>
      <c r="M19" s="12" t="str">
        <f>_xlfn.XLOOKUP(L19,Lookup!A:A,Lookup!B:B,"")</f>
        <v/>
      </c>
    </row>
    <row r="20" spans="1:13" x14ac:dyDescent="0.25">
      <c r="A20" s="9"/>
      <c r="B20" s="9"/>
      <c r="C20" s="9"/>
      <c r="D20" s="9"/>
      <c r="E20" s="9"/>
      <c r="F20" s="9"/>
      <c r="G20" s="9"/>
      <c r="H20" s="9"/>
      <c r="I20" s="9"/>
      <c r="J20" s="9"/>
      <c r="K20" s="11"/>
      <c r="L20" s="98" t="str">
        <f>L5&amp;"15"</f>
        <v>Learning Resource Not ICT15</v>
      </c>
      <c r="M20" s="12" t="str">
        <f>_xlfn.XLOOKUP(L20,Lookup!A:A,Lookup!B:B,"")</f>
        <v/>
      </c>
    </row>
    <row r="21" spans="1:13" x14ac:dyDescent="0.25">
      <c r="A21" s="9"/>
      <c r="B21" s="9"/>
      <c r="C21" s="9"/>
      <c r="D21" s="9"/>
      <c r="E21" s="9"/>
      <c r="F21" s="9"/>
      <c r="G21" s="9"/>
      <c r="H21" s="9"/>
      <c r="I21" s="9"/>
      <c r="J21" s="9"/>
      <c r="K21" s="11"/>
      <c r="L21" s="98" t="str">
        <f>L5&amp;"16"</f>
        <v>Learning Resource Not ICT16</v>
      </c>
      <c r="M21" s="12" t="str">
        <f>_xlfn.XLOOKUP(L21,Lookup!A:A,Lookup!B:B,"")</f>
        <v/>
      </c>
    </row>
    <row r="22" spans="1:13" x14ac:dyDescent="0.25">
      <c r="A22" s="9"/>
      <c r="B22" s="9"/>
      <c r="C22" s="9"/>
      <c r="D22" s="9"/>
      <c r="E22" s="9"/>
      <c r="F22" s="9"/>
      <c r="G22" s="9"/>
      <c r="H22" s="9"/>
      <c r="I22" s="9"/>
      <c r="J22" s="9"/>
      <c r="K22" s="11"/>
      <c r="L22" s="98" t="str">
        <f>L5&amp;"16"</f>
        <v>Learning Resource Not ICT16</v>
      </c>
      <c r="M22" s="12" t="str">
        <f>_xlfn.XLOOKUP(L22,Lookup!A:A,Lookup!B:B,"")</f>
        <v/>
      </c>
    </row>
    <row r="23" spans="1:13" x14ac:dyDescent="0.25">
      <c r="A23" s="9"/>
      <c r="B23" s="9"/>
      <c r="C23" s="9"/>
      <c r="D23" s="9"/>
      <c r="E23" s="9"/>
      <c r="F23" s="9"/>
      <c r="G23" s="9"/>
      <c r="H23" s="9"/>
      <c r="I23" s="9"/>
      <c r="J23" s="9"/>
      <c r="K23" s="11"/>
      <c r="L23" s="98" t="str">
        <f>L5&amp;"17"</f>
        <v>Learning Resource Not ICT17</v>
      </c>
      <c r="M23" s="12" t="str">
        <f>_xlfn.XLOOKUP(L23,Lookup!A:A,Lookup!B:B,"")</f>
        <v/>
      </c>
    </row>
    <row r="24" spans="1:13" x14ac:dyDescent="0.25">
      <c r="A24" s="9"/>
      <c r="B24" s="9"/>
      <c r="C24" s="9"/>
      <c r="D24" s="9"/>
      <c r="E24" s="9"/>
      <c r="F24" s="9"/>
      <c r="G24" s="9"/>
      <c r="H24" s="9"/>
      <c r="I24" s="9"/>
      <c r="J24" s="9"/>
      <c r="K24" s="11"/>
    </row>
    <row r="25" spans="1:13" x14ac:dyDescent="0.25">
      <c r="A25" s="9"/>
      <c r="B25" s="9"/>
      <c r="C25" s="9"/>
      <c r="D25" s="9"/>
      <c r="E25" s="9"/>
      <c r="F25" s="9"/>
      <c r="G25" s="9"/>
      <c r="H25" s="9"/>
      <c r="I25" s="9"/>
      <c r="J25" s="9"/>
      <c r="K25" s="11"/>
    </row>
    <row r="26" spans="1:13" x14ac:dyDescent="0.25">
      <c r="A26" s="9"/>
      <c r="B26" s="9"/>
      <c r="C26" s="9"/>
      <c r="D26" s="9"/>
      <c r="E26" s="9"/>
      <c r="F26" s="9"/>
      <c r="G26" s="9"/>
      <c r="H26" s="9"/>
      <c r="I26" s="9"/>
      <c r="J26" s="9"/>
      <c r="K26" s="11"/>
    </row>
    <row r="27" spans="1:13" x14ac:dyDescent="0.25">
      <c r="A27" s="9"/>
      <c r="B27" s="9"/>
      <c r="C27" s="9"/>
      <c r="D27" s="9"/>
      <c r="E27" s="9"/>
      <c r="F27" s="9"/>
      <c r="G27" s="9"/>
      <c r="H27" s="9"/>
      <c r="I27" s="9"/>
      <c r="J27" s="9"/>
      <c r="K27" s="11"/>
    </row>
    <row r="28" spans="1:13" x14ac:dyDescent="0.25">
      <c r="A28" s="9"/>
      <c r="B28" s="9"/>
      <c r="C28" s="9"/>
      <c r="D28" s="9"/>
      <c r="E28" s="9"/>
      <c r="F28" s="9"/>
      <c r="G28" s="9"/>
      <c r="H28" s="9"/>
      <c r="I28" s="9"/>
      <c r="J28" s="9"/>
      <c r="K28" s="11"/>
    </row>
    <row r="29" spans="1:13" x14ac:dyDescent="0.25">
      <c r="A29" s="9"/>
      <c r="B29" s="9"/>
      <c r="C29" s="9"/>
      <c r="D29" s="9"/>
      <c r="E29" s="9"/>
      <c r="F29" s="9"/>
      <c r="G29" s="9"/>
      <c r="H29" s="9"/>
      <c r="I29" s="9"/>
      <c r="J29" s="9"/>
      <c r="K29" s="11"/>
    </row>
    <row r="30" spans="1:13" x14ac:dyDescent="0.25">
      <c r="A30" s="9"/>
      <c r="B30" s="9"/>
      <c r="C30" s="9"/>
      <c r="D30" s="9"/>
      <c r="E30" s="9"/>
      <c r="F30" s="9"/>
      <c r="G30" s="9"/>
      <c r="H30" s="9"/>
      <c r="I30" s="9"/>
      <c r="J30" s="9"/>
      <c r="K30" s="11"/>
    </row>
    <row r="31" spans="1:13" x14ac:dyDescent="0.25">
      <c r="A31" s="9"/>
      <c r="B31" s="9"/>
      <c r="C31" s="9"/>
      <c r="D31" s="9"/>
      <c r="E31" s="9"/>
      <c r="F31" s="9"/>
      <c r="G31" s="9"/>
      <c r="H31" s="9"/>
      <c r="I31" s="9"/>
      <c r="J31" s="9"/>
      <c r="K31" s="11"/>
    </row>
    <row r="32" spans="1:13" x14ac:dyDescent="0.25">
      <c r="A32" s="9"/>
      <c r="B32" s="9"/>
      <c r="C32" s="9"/>
      <c r="D32" s="9"/>
      <c r="E32" s="9"/>
      <c r="F32" s="9"/>
      <c r="G32" s="9"/>
      <c r="H32" s="9"/>
      <c r="I32" s="9"/>
      <c r="J32" s="9"/>
      <c r="K32" s="11"/>
    </row>
    <row r="33" spans="1:11" x14ac:dyDescent="0.25">
      <c r="A33" s="9"/>
      <c r="B33" s="9"/>
      <c r="C33" s="9"/>
      <c r="D33" s="9"/>
      <c r="E33" s="9"/>
      <c r="F33" s="9"/>
      <c r="G33" s="9"/>
      <c r="H33" s="9"/>
      <c r="I33" s="9"/>
      <c r="J33" s="9"/>
      <c r="K33" s="11"/>
    </row>
    <row r="34" spans="1:11" x14ac:dyDescent="0.25">
      <c r="A34" s="9"/>
      <c r="B34" s="9"/>
      <c r="C34" s="9"/>
      <c r="D34" s="9"/>
      <c r="E34" s="9"/>
      <c r="F34" s="9"/>
      <c r="G34" s="9"/>
      <c r="H34" s="9"/>
      <c r="I34" s="9"/>
      <c r="J34" s="9"/>
      <c r="K34" s="11"/>
    </row>
    <row r="35" spans="1:11" x14ac:dyDescent="0.25">
      <c r="A35" s="9"/>
      <c r="B35" s="9"/>
      <c r="C35" s="9"/>
      <c r="D35" s="9"/>
      <c r="E35" s="9"/>
      <c r="F35" s="9"/>
      <c r="G35" s="9"/>
      <c r="H35" s="9"/>
      <c r="I35" s="9"/>
      <c r="J35" s="9"/>
      <c r="K35" s="11"/>
    </row>
    <row r="36" spans="1:11" x14ac:dyDescent="0.25">
      <c r="A36" s="9"/>
      <c r="B36" s="9"/>
      <c r="C36" s="9"/>
      <c r="D36" s="9"/>
      <c r="E36" s="9"/>
      <c r="F36" s="9"/>
      <c r="G36" s="9"/>
      <c r="H36" s="9"/>
      <c r="I36" s="9"/>
      <c r="J36" s="9"/>
      <c r="K36" s="11"/>
    </row>
    <row r="37" spans="1:11" x14ac:dyDescent="0.25">
      <c r="A37" s="9"/>
      <c r="B37" s="9"/>
      <c r="C37" s="9"/>
      <c r="D37" s="9"/>
      <c r="E37" s="9"/>
      <c r="F37" s="9"/>
      <c r="G37" s="9"/>
      <c r="H37" s="9"/>
      <c r="I37" s="9"/>
      <c r="J37" s="9"/>
      <c r="K37" s="11"/>
    </row>
    <row r="38" spans="1:11" x14ac:dyDescent="0.25">
      <c r="A38" s="9"/>
      <c r="B38" s="9"/>
      <c r="C38" s="9"/>
      <c r="D38" s="9"/>
      <c r="E38" s="9"/>
      <c r="F38" s="9"/>
      <c r="G38" s="9"/>
      <c r="H38" s="9"/>
      <c r="I38" s="9"/>
      <c r="J38" s="9"/>
      <c r="K38" s="11"/>
    </row>
    <row r="39" spans="1:11" x14ac:dyDescent="0.25">
      <c r="A39" s="9"/>
      <c r="B39" s="9"/>
      <c r="C39" s="9"/>
      <c r="D39" s="9"/>
      <c r="E39" s="9"/>
      <c r="F39" s="9"/>
      <c r="G39" s="9"/>
      <c r="H39" s="9"/>
      <c r="I39" s="9"/>
      <c r="J39" s="9"/>
      <c r="K39" s="11"/>
    </row>
    <row r="40" spans="1:11" x14ac:dyDescent="0.25">
      <c r="A40" s="9"/>
      <c r="B40" s="9"/>
      <c r="C40" s="9"/>
      <c r="D40" s="9"/>
      <c r="E40" s="9"/>
      <c r="F40" s="9"/>
      <c r="G40" s="9"/>
      <c r="H40" s="9"/>
      <c r="I40" s="9"/>
      <c r="J40" s="9"/>
      <c r="K40" s="11"/>
    </row>
    <row r="41" spans="1:11" x14ac:dyDescent="0.25">
      <c r="A41" s="9"/>
      <c r="B41" s="9"/>
      <c r="C41" s="9"/>
      <c r="D41" s="9"/>
      <c r="E41" s="9"/>
      <c r="F41" s="9"/>
      <c r="G41" s="9"/>
      <c r="H41" s="9"/>
      <c r="I41" s="9"/>
      <c r="J41" s="9"/>
      <c r="K41" s="11"/>
    </row>
    <row r="42" spans="1:11" x14ac:dyDescent="0.25">
      <c r="A42" s="9"/>
      <c r="B42" s="9"/>
      <c r="C42" s="9"/>
      <c r="D42" s="9"/>
      <c r="E42" s="9"/>
      <c r="F42" s="9"/>
      <c r="G42" s="9"/>
      <c r="H42" s="9"/>
      <c r="I42" s="9"/>
      <c r="J42" s="9"/>
      <c r="K42" s="11"/>
    </row>
    <row r="43" spans="1:11" x14ac:dyDescent="0.25">
      <c r="A43" s="9"/>
      <c r="B43" s="9"/>
      <c r="C43" s="9"/>
      <c r="D43" s="9"/>
      <c r="E43" s="9"/>
      <c r="F43" s="9"/>
      <c r="G43" s="9"/>
      <c r="H43" s="9"/>
      <c r="I43" s="9"/>
      <c r="J43" s="9"/>
      <c r="K43" s="11"/>
    </row>
    <row r="44" spans="1:11" x14ac:dyDescent="0.25">
      <c r="A44" s="9"/>
      <c r="B44" s="9"/>
      <c r="C44" s="9"/>
      <c r="D44" s="9"/>
      <c r="E44" s="9"/>
      <c r="F44" s="9"/>
      <c r="G44" s="9"/>
      <c r="H44" s="9"/>
      <c r="I44" s="9"/>
      <c r="J44" s="9"/>
      <c r="K44" s="11"/>
    </row>
    <row r="45" spans="1:11" x14ac:dyDescent="0.25">
      <c r="A45" s="9"/>
      <c r="B45" s="9"/>
      <c r="C45" s="9"/>
      <c r="D45" s="9"/>
      <c r="E45" s="9"/>
      <c r="F45" s="9"/>
      <c r="G45" s="9"/>
      <c r="H45" s="9"/>
      <c r="I45" s="9"/>
      <c r="J45" s="9"/>
      <c r="K45" s="11"/>
    </row>
    <row r="46" spans="1:11" ht="35.25" customHeight="1" x14ac:dyDescent="0.25">
      <c r="A46" s="9"/>
      <c r="B46" s="10"/>
      <c r="C46" s="9"/>
      <c r="D46" s="72" t="s">
        <v>35</v>
      </c>
      <c r="E46" s="73" t="s">
        <v>36</v>
      </c>
      <c r="F46" s="74" t="str">
        <f>"Total "&amp;G3&amp;"  expenditure (£)"</f>
        <v>Total Learning Resource Not ICT  expenditure (£)</v>
      </c>
      <c r="G46" s="72" t="s">
        <v>39</v>
      </c>
      <c r="H46" s="72" t="s">
        <v>38</v>
      </c>
      <c r="I46" s="9"/>
      <c r="J46" s="9"/>
      <c r="K46" s="11"/>
    </row>
    <row r="47" spans="1:11" x14ac:dyDescent="0.25">
      <c r="A47" s="9"/>
      <c r="B47" s="10"/>
      <c r="C47" s="9"/>
      <c r="D47" s="75" t="s">
        <v>12</v>
      </c>
      <c r="E47" s="16" t="s">
        <v>13</v>
      </c>
      <c r="F47" s="21">
        <f>IF(ISNA(VLOOKUP(D47,Data!$A$6:$BO$9,$F$53,FALSE)),,((VLOOKUP(D47,Data!$A$6:$BO$9,$F$53,FALSE))))</f>
        <v>28386.700000000008</v>
      </c>
      <c r="G47" s="78">
        <f>_xlfn.XLOOKUP(D47,Data!A6:A9,Data!BO6:BO9)</f>
        <v>2046860.29</v>
      </c>
      <c r="H47" s="32">
        <f>F47/G47</f>
        <v>1.3868411116618032E-2</v>
      </c>
      <c r="I47" s="9"/>
      <c r="J47" s="9"/>
      <c r="K47" s="11"/>
    </row>
    <row r="48" spans="1:11" x14ac:dyDescent="0.25">
      <c r="A48" s="9"/>
      <c r="B48" s="10"/>
      <c r="C48" s="9"/>
      <c r="D48" s="75" t="s">
        <v>14</v>
      </c>
      <c r="E48" s="16" t="s">
        <v>15</v>
      </c>
      <c r="F48" s="17">
        <f>IF(ISNA(VLOOKUP(D48,Data!$A$6:$BO$9,$F$53,FALSE)),,((VLOOKUP(D48,Data!$A$6:$BO$9,$F$53,FALSE))))</f>
        <v>47393.650000000009</v>
      </c>
      <c r="G48" s="78">
        <f>_xlfn.XLOOKUP(D48,Data!A7:A10,Data!BO7:BO10)</f>
        <v>5480991.5100000016</v>
      </c>
      <c r="H48" s="32">
        <f>F48/G48</f>
        <v>8.6469117701661966E-3</v>
      </c>
      <c r="I48" s="9"/>
      <c r="J48" s="9"/>
      <c r="K48" s="11"/>
    </row>
    <row r="49" spans="1:13" s="92" customFormat="1" x14ac:dyDescent="0.25">
      <c r="A49" s="9"/>
      <c r="B49" s="9"/>
      <c r="C49" s="15"/>
      <c r="D49" s="76" t="s">
        <v>16</v>
      </c>
      <c r="E49" s="20" t="s">
        <v>17</v>
      </c>
      <c r="F49" s="17">
        <f>IF(ISNA(VLOOKUP(D49,Data!$A$6:$BO$9,$F$53,FALSE)),,((VLOOKUP(D49,Data!$A$6:$BO$9,$F$53,FALSE))))</f>
        <v>18166.810000000001</v>
      </c>
      <c r="G49" s="78">
        <f>_xlfn.XLOOKUP(D49,Data!A8:A11,Data!BO8:BO11)</f>
        <v>2443776.2399999993</v>
      </c>
      <c r="H49" s="32">
        <f>F49/G49</f>
        <v>7.4339089244930242E-3</v>
      </c>
      <c r="I49" s="9"/>
      <c r="J49" s="9"/>
      <c r="K49" s="9"/>
      <c r="L49" s="98"/>
    </row>
    <row r="50" spans="1:13" x14ac:dyDescent="0.25">
      <c r="A50" s="9"/>
      <c r="B50" s="10"/>
      <c r="C50" s="9"/>
      <c r="D50" s="77" t="s">
        <v>19</v>
      </c>
      <c r="E50" s="18" t="s">
        <v>20</v>
      </c>
      <c r="F50" s="19">
        <f>IF(ISNA(VLOOKUP(D50,Data!$A$6:$BO$9,$F$53,FALSE)),,((VLOOKUP(D50,Data!$A$6:$BO$9,$F$53,FALSE))))</f>
        <v>8886.3199999999888</v>
      </c>
      <c r="G50" s="19">
        <f>_xlfn.XLOOKUP(D50,Data!A9:A12,Data!BO9:BO12)</f>
        <v>3740956.11</v>
      </c>
      <c r="H50" s="33">
        <f>F50/G50</f>
        <v>2.3754141290901138E-3</v>
      </c>
      <c r="I50" s="9"/>
      <c r="J50" s="9"/>
      <c r="K50" s="11"/>
    </row>
    <row r="51" spans="1:13" x14ac:dyDescent="0.25">
      <c r="A51" s="9"/>
      <c r="B51" s="9"/>
      <c r="C51" s="9"/>
      <c r="D51" s="9"/>
      <c r="E51" s="9"/>
      <c r="F51" s="9"/>
      <c r="G51" s="9"/>
      <c r="H51" s="9"/>
      <c r="I51" s="14"/>
      <c r="J51" s="14"/>
      <c r="K51" s="13"/>
      <c r="L51" s="70"/>
    </row>
    <row r="52" spans="1:13" hidden="1" x14ac:dyDescent="0.25"/>
    <row r="53" spans="1:13" hidden="1" x14ac:dyDescent="0.25">
      <c r="E53" s="9" t="str">
        <f>G3</f>
        <v>Learning Resource Not ICT</v>
      </c>
      <c r="F53" s="9">
        <f>_xlfn.XLOOKUP(E53,E54:E73,F54:F73)</f>
        <v>57</v>
      </c>
    </row>
    <row r="54" spans="1:13" hidden="1" x14ac:dyDescent="0.25">
      <c r="E54" s="124" t="s">
        <v>0</v>
      </c>
      <c r="F54" s="125">
        <v>47</v>
      </c>
      <c r="I54" s="105"/>
      <c r="K54" s="12"/>
      <c r="M54" s="126"/>
    </row>
    <row r="55" spans="1:13" hidden="1" x14ac:dyDescent="0.25">
      <c r="E55" s="127" t="s">
        <v>41</v>
      </c>
      <c r="F55" s="128">
        <v>48</v>
      </c>
      <c r="I55" s="105"/>
      <c r="K55" s="12"/>
      <c r="M55" s="126"/>
    </row>
    <row r="56" spans="1:13" hidden="1" x14ac:dyDescent="0.25">
      <c r="E56" s="127" t="s">
        <v>1</v>
      </c>
      <c r="F56" s="128">
        <v>49</v>
      </c>
      <c r="G56" s="105"/>
      <c r="H56" s="105"/>
      <c r="K56" s="12"/>
      <c r="M56" s="126"/>
    </row>
    <row r="57" spans="1:13" hidden="1" x14ac:dyDescent="0.25">
      <c r="E57" s="127" t="s">
        <v>33</v>
      </c>
      <c r="F57" s="128">
        <v>50</v>
      </c>
      <c r="G57" s="105"/>
      <c r="H57" s="105"/>
      <c r="K57" s="12"/>
      <c r="M57" s="126"/>
    </row>
    <row r="58" spans="1:13" hidden="1" x14ac:dyDescent="0.25">
      <c r="E58" s="127" t="s">
        <v>42</v>
      </c>
      <c r="F58" s="128">
        <v>51</v>
      </c>
      <c r="G58" s="105"/>
      <c r="H58" s="105"/>
      <c r="K58" s="12"/>
      <c r="M58" s="126"/>
    </row>
    <row r="59" spans="1:13" hidden="1" x14ac:dyDescent="0.25">
      <c r="E59" s="127" t="s">
        <v>34</v>
      </c>
      <c r="F59" s="128">
        <v>52</v>
      </c>
      <c r="G59" s="105"/>
      <c r="H59" s="105"/>
      <c r="K59" s="12"/>
      <c r="M59" s="126"/>
    </row>
    <row r="60" spans="1:13" hidden="1" x14ac:dyDescent="0.25">
      <c r="E60" s="127" t="s">
        <v>2</v>
      </c>
      <c r="F60" s="128">
        <v>53</v>
      </c>
      <c r="G60" s="105"/>
      <c r="H60" s="105"/>
      <c r="K60" s="12"/>
      <c r="M60" s="126"/>
    </row>
    <row r="61" spans="1:13" hidden="1" x14ac:dyDescent="0.25">
      <c r="E61" s="127" t="s">
        <v>3</v>
      </c>
      <c r="F61" s="128">
        <v>54</v>
      </c>
      <c r="I61" s="105"/>
      <c r="K61" s="12"/>
      <c r="M61" s="126"/>
    </row>
    <row r="62" spans="1:13" hidden="1" x14ac:dyDescent="0.25">
      <c r="E62" s="127" t="s">
        <v>5</v>
      </c>
      <c r="F62" s="128">
        <v>55</v>
      </c>
      <c r="I62" s="105"/>
      <c r="K62" s="12"/>
      <c r="M62" s="126"/>
    </row>
    <row r="63" spans="1:13" hidden="1" x14ac:dyDescent="0.25">
      <c r="E63" s="127" t="s">
        <v>113</v>
      </c>
      <c r="F63" s="128">
        <v>56</v>
      </c>
      <c r="I63" s="105"/>
      <c r="K63" s="12"/>
      <c r="M63" s="126"/>
    </row>
    <row r="64" spans="1:13" hidden="1" x14ac:dyDescent="0.25">
      <c r="E64" s="127" t="s">
        <v>367</v>
      </c>
      <c r="F64" s="128">
        <v>57</v>
      </c>
      <c r="I64" s="105"/>
      <c r="K64" s="12"/>
    </row>
    <row r="65" spans="5:11" hidden="1" x14ac:dyDescent="0.25">
      <c r="E65" s="127" t="s">
        <v>31</v>
      </c>
      <c r="F65" s="128">
        <v>58</v>
      </c>
      <c r="I65" s="105"/>
      <c r="K65" s="12"/>
    </row>
    <row r="66" spans="5:11" hidden="1" x14ac:dyDescent="0.25">
      <c r="E66" s="127" t="s">
        <v>43</v>
      </c>
      <c r="F66" s="128">
        <v>59</v>
      </c>
      <c r="I66" s="105"/>
      <c r="K66" s="12"/>
    </row>
    <row r="67" spans="5:11" hidden="1" x14ac:dyDescent="0.25">
      <c r="E67" s="127" t="s">
        <v>44</v>
      </c>
      <c r="F67" s="128">
        <v>60</v>
      </c>
      <c r="I67" s="105"/>
      <c r="K67" s="12"/>
    </row>
    <row r="68" spans="5:11" hidden="1" x14ac:dyDescent="0.25">
      <c r="E68" s="127" t="s">
        <v>11</v>
      </c>
      <c r="F68" s="128">
        <v>61</v>
      </c>
      <c r="I68" s="105"/>
      <c r="K68" s="12"/>
    </row>
    <row r="69" spans="5:11" hidden="1" x14ac:dyDescent="0.25">
      <c r="E69" s="127" t="s">
        <v>7</v>
      </c>
      <c r="F69" s="128">
        <v>62</v>
      </c>
      <c r="I69" s="105"/>
      <c r="K69" s="12"/>
    </row>
    <row r="70" spans="5:11" hidden="1" x14ac:dyDescent="0.25">
      <c r="E70" s="127" t="s">
        <v>8</v>
      </c>
      <c r="F70" s="128">
        <v>63</v>
      </c>
      <c r="I70" s="105"/>
      <c r="K70" s="12"/>
    </row>
    <row r="71" spans="5:11" hidden="1" x14ac:dyDescent="0.25">
      <c r="E71" s="127" t="s">
        <v>32</v>
      </c>
      <c r="F71" s="128">
        <v>64</v>
      </c>
      <c r="I71" s="105"/>
      <c r="K71" s="12"/>
    </row>
    <row r="72" spans="5:11" hidden="1" x14ac:dyDescent="0.25">
      <c r="E72" s="127" t="s">
        <v>9</v>
      </c>
      <c r="F72" s="128">
        <v>65</v>
      </c>
      <c r="I72" s="105"/>
      <c r="K72" s="12"/>
    </row>
    <row r="73" spans="5:11" hidden="1" x14ac:dyDescent="0.25">
      <c r="E73" s="129" t="s">
        <v>10</v>
      </c>
      <c r="F73" s="130">
        <v>66</v>
      </c>
      <c r="I73" s="105"/>
      <c r="K73" s="12"/>
    </row>
    <row r="74" spans="5:11" hidden="1" x14ac:dyDescent="0.25">
      <c r="K74" s="12"/>
    </row>
    <row r="75" spans="5:11" x14ac:dyDescent="0.25">
      <c r="K75" s="12"/>
    </row>
    <row r="76" spans="5:11" x14ac:dyDescent="0.25">
      <c r="K76" s="12"/>
    </row>
    <row r="77" spans="5:11" x14ac:dyDescent="0.25">
      <c r="K77" s="12"/>
    </row>
    <row r="78" spans="5:11" x14ac:dyDescent="0.25">
      <c r="K78" s="12"/>
    </row>
    <row r="79" spans="5:11" x14ac:dyDescent="0.25">
      <c r="K79" s="12"/>
    </row>
    <row r="80" spans="5:11" x14ac:dyDescent="0.25">
      <c r="K80" s="12"/>
    </row>
    <row r="81" spans="11:11" x14ac:dyDescent="0.25">
      <c r="K81" s="12"/>
    </row>
    <row r="82" spans="11:11" x14ac:dyDescent="0.25">
      <c r="K82" s="12"/>
    </row>
    <row r="83" spans="11:11" x14ac:dyDescent="0.25">
      <c r="K83" s="12"/>
    </row>
    <row r="84" spans="11:11" x14ac:dyDescent="0.25">
      <c r="K84" s="12"/>
    </row>
    <row r="85" spans="11:11" x14ac:dyDescent="0.25">
      <c r="K85" s="12"/>
    </row>
    <row r="86" spans="11:11" x14ac:dyDescent="0.25">
      <c r="K86" s="12"/>
    </row>
    <row r="87" spans="11:11" x14ac:dyDescent="0.25">
      <c r="K87" s="12"/>
    </row>
    <row r="88" spans="11:11" x14ac:dyDescent="0.25">
      <c r="K88" s="12"/>
    </row>
    <row r="89" spans="11:11" x14ac:dyDescent="0.25">
      <c r="K89" s="12"/>
    </row>
    <row r="90" spans="11:11" x14ac:dyDescent="0.25">
      <c r="K90" s="12"/>
    </row>
    <row r="91" spans="11:11" x14ac:dyDescent="0.25">
      <c r="K91" s="12"/>
    </row>
    <row r="92" spans="11:11" x14ac:dyDescent="0.25">
      <c r="K92" s="12"/>
    </row>
    <row r="93" spans="11:11" x14ac:dyDescent="0.25">
      <c r="K93" s="12"/>
    </row>
    <row r="94" spans="11:11" x14ac:dyDescent="0.25">
      <c r="K94" s="12"/>
    </row>
    <row r="95" spans="11:11" x14ac:dyDescent="0.25">
      <c r="K95" s="12"/>
    </row>
    <row r="96" spans="11:11" x14ac:dyDescent="0.25">
      <c r="K96" s="12"/>
    </row>
    <row r="97" spans="11:11" x14ac:dyDescent="0.25">
      <c r="K97" s="12"/>
    </row>
    <row r="98" spans="11:11" x14ac:dyDescent="0.25">
      <c r="K98" s="12"/>
    </row>
    <row r="99" spans="11:11" x14ac:dyDescent="0.25">
      <c r="K99" s="12"/>
    </row>
    <row r="100" spans="11:11" x14ac:dyDescent="0.25">
      <c r="K100" s="12"/>
    </row>
    <row r="101" spans="11:11" x14ac:dyDescent="0.25">
      <c r="K101" s="12"/>
    </row>
    <row r="102" spans="11:11" x14ac:dyDescent="0.25">
      <c r="K102" s="12"/>
    </row>
    <row r="103" spans="11:11" x14ac:dyDescent="0.25">
      <c r="K103" s="12"/>
    </row>
    <row r="104" spans="11:11" x14ac:dyDescent="0.25">
      <c r="K104" s="12"/>
    </row>
    <row r="105" spans="11:11" x14ac:dyDescent="0.25">
      <c r="K105" s="12"/>
    </row>
    <row r="106" spans="11:11" x14ac:dyDescent="0.25">
      <c r="K106" s="12"/>
    </row>
    <row r="107" spans="11:11" x14ac:dyDescent="0.25">
      <c r="K107" s="12"/>
    </row>
    <row r="108" spans="11:11" x14ac:dyDescent="0.25">
      <c r="K108" s="12"/>
    </row>
    <row r="109" spans="11:11" x14ac:dyDescent="0.25">
      <c r="K109" s="12"/>
    </row>
    <row r="110" spans="11:11" x14ac:dyDescent="0.25">
      <c r="K110" s="12"/>
    </row>
    <row r="111" spans="11:11" x14ac:dyDescent="0.25">
      <c r="K111" s="12"/>
    </row>
    <row r="112" spans="11:11" x14ac:dyDescent="0.25">
      <c r="K112" s="12"/>
    </row>
    <row r="113" spans="9:11" x14ac:dyDescent="0.25">
      <c r="I113" s="105"/>
      <c r="K113" s="12"/>
    </row>
  </sheetData>
  <sheetProtection algorithmName="SHA-512" hashValue="GOkhhJNo+wJpY30Rhf/0xG2zyn4hTRdv70+0dCo2s7yfD9HV+kjVpS+smfBuqC5izbdmU+lL+cZdxpMkuaxMfw==" saltValue="2iOgwuvvMxE9+lgzNx6DyQ==" spinCount="100000" sheet="1" objects="1" scenarios="1" selectLockedCells="1"/>
  <mergeCells count="1">
    <mergeCell ref="B5:J5"/>
  </mergeCells>
  <dataValidations count="1">
    <dataValidation type="list" allowBlank="1" showInputMessage="1" showErrorMessage="1" sqref="G3" xr:uid="{00000000-0002-0000-0200-000000000000}">
      <formula1>$E$54:$E$73</formula1>
    </dataValidation>
  </dataValidations>
  <pageMargins left="0.70866141732283472" right="0.70866141732283472" top="0.74803149606299213" bottom="0.74803149606299213" header="0.31496062992125984" footer="0.31496062992125984"/>
  <pageSetup paperSize="9" scale="63" orientation="portrait" r:id="rId1"/>
  <headerFooter>
    <oddHeader>&amp;R&amp;"Arial,Regular"&amp;13Public</oddHeader>
    <oddFooter>&amp;C_x000D_&amp;1#&amp;"Calibri"&amp;10&amp;K000000 CONTROLLED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
  <sheetViews>
    <sheetView workbookViewId="0">
      <selection activeCell="V22" sqref="V22"/>
    </sheetView>
  </sheetViews>
  <sheetFormatPr defaultRowHeight="15" x14ac:dyDescent="0.25"/>
  <cols>
    <col min="1" max="16384" width="9.140625" style="13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
  <sheetViews>
    <sheetView workbookViewId="0">
      <selection activeCell="U11" sqref="U11"/>
    </sheetView>
  </sheetViews>
  <sheetFormatPr defaultRowHeight="15" x14ac:dyDescent="0.25"/>
  <cols>
    <col min="1" max="16384" width="9.140625" style="13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
  <sheetViews>
    <sheetView workbookViewId="0">
      <selection activeCell="U26" sqref="U26"/>
    </sheetView>
  </sheetViews>
  <sheetFormatPr defaultRowHeight="15" x14ac:dyDescent="0.25"/>
  <cols>
    <col min="1" max="16384" width="9.140625" style="131"/>
  </cols>
  <sheetData/>
  <sheetProtection sheet="1" objects="1" scenarios="1" selectLockedCells="1"/>
  <pageMargins left="0.70866141732283472" right="0.70866141732283472" top="0.74803149606299213" bottom="0.74803149606299213" header="0.31496062992125984" footer="0.31496062992125984"/>
  <pageSetup paperSize="9" scale="50" orientation="portrait" r:id="rId1"/>
  <headerFooter>
    <oddHeader>&amp;R&amp;"Arial,Regular"&amp;13Public</oddHeader>
    <oddFooter>&amp;C_x000D_&amp;1#&amp;"Calibri"&amp;10&amp;K000000 CONTROLLED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BO9"/>
  <sheetViews>
    <sheetView zoomScaleNormal="100" workbookViewId="0">
      <pane xSplit="3" topLeftCell="D1" activePane="topRight" state="frozen"/>
      <selection activeCell="BM14" sqref="BM14"/>
      <selection pane="topRight" activeCell="BM14" sqref="BM14"/>
    </sheetView>
  </sheetViews>
  <sheetFormatPr defaultRowHeight="15" x14ac:dyDescent="0.25"/>
  <cols>
    <col min="1" max="1" width="12.42578125" customWidth="1"/>
    <col min="2" max="2" width="21.85546875" customWidth="1"/>
    <col min="3" max="23" width="11" customWidth="1"/>
    <col min="24" max="24" width="3.7109375" customWidth="1"/>
    <col min="25" max="43" width="11" customWidth="1"/>
    <col min="44" max="45" width="11.140625" customWidth="1"/>
    <col min="46" max="46" width="3.7109375" customWidth="1"/>
    <col min="47" max="47" width="11.5703125" bestFit="1" customWidth="1"/>
    <col min="48" max="48" width="12.140625" customWidth="1"/>
    <col min="49" max="49" width="11.5703125" bestFit="1" customWidth="1"/>
    <col min="50" max="50" width="12.5703125" customWidth="1"/>
    <col min="51" max="57" width="11.140625" customWidth="1"/>
    <col min="58" max="58" width="11.7109375" customWidth="1"/>
    <col min="59" max="59" width="11.5703125" bestFit="1" customWidth="1"/>
    <col min="60" max="60" width="11.140625" customWidth="1"/>
    <col min="61" max="63" width="13.28515625" bestFit="1" customWidth="1"/>
    <col min="64" max="66" width="11.140625" customWidth="1"/>
    <col min="67" max="67" width="12.140625" bestFit="1" customWidth="1"/>
    <col min="68" max="80" width="11.140625" customWidth="1"/>
  </cols>
  <sheetData>
    <row r="1" spans="1:67" ht="18.75" x14ac:dyDescent="0.3">
      <c r="A1" s="90" t="str">
        <f>'Information page'!B1</f>
        <v>Special Schools Benchmarking 2024-25</v>
      </c>
    </row>
    <row r="2" spans="1:67" x14ac:dyDescent="0.25">
      <c r="A2" t="s">
        <v>374</v>
      </c>
    </row>
    <row r="3" spans="1:67" s="60" customFormat="1" x14ac:dyDescent="0.25">
      <c r="A3" s="60">
        <v>1</v>
      </c>
      <c r="B3" s="60">
        <v>2</v>
      </c>
      <c r="C3" s="60">
        <v>3</v>
      </c>
      <c r="D3" s="60">
        <v>4</v>
      </c>
      <c r="E3" s="60">
        <v>5</v>
      </c>
      <c r="F3" s="60">
        <v>6</v>
      </c>
      <c r="G3" s="60">
        <v>7</v>
      </c>
      <c r="H3" s="60">
        <v>8</v>
      </c>
      <c r="I3" s="60">
        <v>9</v>
      </c>
      <c r="J3" s="60">
        <v>10</v>
      </c>
      <c r="K3" s="60">
        <v>11</v>
      </c>
      <c r="L3" s="60">
        <v>12</v>
      </c>
      <c r="M3" s="60">
        <v>13</v>
      </c>
      <c r="N3" s="60">
        <v>14</v>
      </c>
      <c r="O3" s="60">
        <v>15</v>
      </c>
      <c r="P3" s="60">
        <v>16</v>
      </c>
      <c r="Q3" s="60">
        <v>17</v>
      </c>
      <c r="R3" s="60">
        <v>18</v>
      </c>
      <c r="S3" s="60">
        <v>19</v>
      </c>
      <c r="T3" s="60">
        <v>20</v>
      </c>
      <c r="U3" s="60">
        <v>21</v>
      </c>
      <c r="V3" s="60">
        <v>22</v>
      </c>
      <c r="W3" s="60">
        <v>23</v>
      </c>
      <c r="X3" s="60">
        <v>24</v>
      </c>
      <c r="Y3" s="60">
        <v>25</v>
      </c>
      <c r="Z3" s="60">
        <v>26</v>
      </c>
      <c r="AA3" s="60">
        <v>27</v>
      </c>
      <c r="AB3" s="60">
        <v>28</v>
      </c>
      <c r="AC3" s="60">
        <v>29</v>
      </c>
      <c r="AD3" s="60">
        <v>30</v>
      </c>
      <c r="AE3" s="60">
        <v>31</v>
      </c>
      <c r="AF3" s="60">
        <v>32</v>
      </c>
      <c r="AG3" s="60">
        <v>33</v>
      </c>
      <c r="AH3" s="60">
        <v>34</v>
      </c>
      <c r="AI3" s="60">
        <v>35</v>
      </c>
      <c r="AJ3" s="60">
        <v>36</v>
      </c>
      <c r="AK3" s="60">
        <v>37</v>
      </c>
      <c r="AL3" s="60">
        <v>38</v>
      </c>
      <c r="AM3" s="60">
        <v>39</v>
      </c>
      <c r="AN3" s="60">
        <v>40</v>
      </c>
      <c r="AO3" s="60">
        <v>41</v>
      </c>
      <c r="AP3" s="60">
        <v>42</v>
      </c>
      <c r="AQ3" s="60">
        <v>43</v>
      </c>
      <c r="AR3" s="60">
        <v>44</v>
      </c>
      <c r="AS3" s="60">
        <v>45</v>
      </c>
      <c r="AT3" s="60">
        <v>46</v>
      </c>
      <c r="AU3" s="60">
        <v>47</v>
      </c>
      <c r="AV3" s="60">
        <v>48</v>
      </c>
      <c r="AW3" s="60">
        <v>49</v>
      </c>
      <c r="AX3" s="60">
        <v>50</v>
      </c>
      <c r="AY3" s="60">
        <v>51</v>
      </c>
      <c r="AZ3" s="60">
        <v>52</v>
      </c>
      <c r="BA3" s="60">
        <v>53</v>
      </c>
      <c r="BB3" s="60">
        <v>54</v>
      </c>
      <c r="BC3" s="60">
        <v>55</v>
      </c>
      <c r="BD3" s="60">
        <v>56</v>
      </c>
      <c r="BE3" s="60">
        <v>57</v>
      </c>
      <c r="BF3" s="60">
        <v>58</v>
      </c>
      <c r="BG3" s="60">
        <v>59</v>
      </c>
      <c r="BH3" s="60">
        <v>60</v>
      </c>
      <c r="BI3" s="60">
        <v>61</v>
      </c>
      <c r="BJ3" s="60">
        <v>62</v>
      </c>
      <c r="BK3" s="60">
        <v>63</v>
      </c>
      <c r="BL3" s="60">
        <v>64</v>
      </c>
      <c r="BM3" s="60">
        <v>65</v>
      </c>
      <c r="BN3" s="60">
        <v>66</v>
      </c>
      <c r="BO3" s="60">
        <v>67</v>
      </c>
    </row>
    <row r="4" spans="1:67" s="60" customFormat="1" x14ac:dyDescent="0.25">
      <c r="D4" s="61" t="s">
        <v>363</v>
      </c>
      <c r="E4" s="62"/>
      <c r="F4" s="62"/>
      <c r="G4" s="62"/>
      <c r="H4" s="62"/>
      <c r="I4" s="62"/>
      <c r="J4" s="62"/>
      <c r="K4" s="62"/>
      <c r="L4" s="62"/>
      <c r="M4" s="62"/>
      <c r="N4" s="62"/>
      <c r="O4" s="62"/>
      <c r="P4" s="62"/>
      <c r="Q4" s="62"/>
      <c r="R4" s="62"/>
      <c r="S4" s="62"/>
      <c r="T4" s="62"/>
      <c r="U4" s="62"/>
      <c r="V4" s="62"/>
      <c r="W4" s="63"/>
      <c r="Z4" s="61" t="s">
        <v>364</v>
      </c>
      <c r="AA4" s="62"/>
      <c r="AB4" s="62"/>
      <c r="AC4" s="62"/>
      <c r="AD4" s="62"/>
      <c r="AE4" s="62"/>
      <c r="AF4" s="62"/>
      <c r="AG4" s="62"/>
      <c r="AH4" s="62"/>
      <c r="AI4" s="64"/>
      <c r="AJ4" s="62"/>
      <c r="AK4" s="62"/>
      <c r="AL4" s="62"/>
      <c r="AM4" s="62"/>
      <c r="AN4" s="62"/>
      <c r="AO4" s="62"/>
      <c r="AP4" s="62"/>
      <c r="AQ4" s="62"/>
      <c r="AR4" s="62"/>
      <c r="AS4" s="63"/>
      <c r="AU4" s="65" t="s">
        <v>365</v>
      </c>
      <c r="AV4" s="66"/>
      <c r="AW4" s="66"/>
      <c r="AX4" s="66"/>
      <c r="AY4" s="66"/>
      <c r="AZ4" s="66"/>
      <c r="BA4" s="66"/>
      <c r="BB4" s="66"/>
      <c r="BC4" s="66"/>
      <c r="BD4" s="66"/>
      <c r="BE4" s="66"/>
      <c r="BF4" s="66"/>
      <c r="BG4" s="66"/>
      <c r="BH4" s="66"/>
      <c r="BI4" s="66"/>
      <c r="BJ4" s="66"/>
      <c r="BK4" s="66"/>
      <c r="BL4" s="66"/>
      <c r="BM4" s="66"/>
      <c r="BN4" s="67"/>
      <c r="BO4" s="67"/>
    </row>
    <row r="5" spans="1:67" ht="45" x14ac:dyDescent="0.25">
      <c r="A5" s="79" t="s">
        <v>35</v>
      </c>
      <c r="B5" s="80" t="s">
        <v>30</v>
      </c>
      <c r="C5" s="2" t="s">
        <v>295</v>
      </c>
      <c r="D5" s="22" t="s">
        <v>0</v>
      </c>
      <c r="E5" s="22" t="s">
        <v>41</v>
      </c>
      <c r="F5" s="22" t="s">
        <v>1</v>
      </c>
      <c r="G5" s="22" t="s">
        <v>33</v>
      </c>
      <c r="H5" s="22" t="s">
        <v>42</v>
      </c>
      <c r="I5" s="22" t="s">
        <v>34</v>
      </c>
      <c r="J5" s="22" t="s">
        <v>2</v>
      </c>
      <c r="K5" s="22" t="s">
        <v>3</v>
      </c>
      <c r="L5" s="22" t="s">
        <v>5</v>
      </c>
      <c r="M5" s="22" t="s">
        <v>113</v>
      </c>
      <c r="N5" s="22" t="s">
        <v>4</v>
      </c>
      <c r="O5" s="22" t="s">
        <v>31</v>
      </c>
      <c r="P5" s="22" t="s">
        <v>43</v>
      </c>
      <c r="Q5" s="22" t="s">
        <v>44</v>
      </c>
      <c r="R5" s="22" t="s">
        <v>11</v>
      </c>
      <c r="S5" s="22" t="s">
        <v>7</v>
      </c>
      <c r="T5" s="22" t="s">
        <v>8</v>
      </c>
      <c r="U5" s="22" t="s">
        <v>32</v>
      </c>
      <c r="V5" s="22" t="s">
        <v>9</v>
      </c>
      <c r="W5" s="23" t="s">
        <v>10</v>
      </c>
      <c r="Y5" s="7" t="s">
        <v>37</v>
      </c>
      <c r="Z5" s="22" t="s">
        <v>0</v>
      </c>
      <c r="AA5" s="22" t="s">
        <v>41</v>
      </c>
      <c r="AB5" s="22" t="s">
        <v>1</v>
      </c>
      <c r="AC5" s="22" t="s">
        <v>33</v>
      </c>
      <c r="AD5" s="22" t="s">
        <v>42</v>
      </c>
      <c r="AE5" s="22" t="s">
        <v>34</v>
      </c>
      <c r="AF5" s="22" t="s">
        <v>2</v>
      </c>
      <c r="AG5" s="22" t="s">
        <v>3</v>
      </c>
      <c r="AH5" s="22" t="s">
        <v>5</v>
      </c>
      <c r="AI5" s="22" t="s">
        <v>113</v>
      </c>
      <c r="AJ5" s="22" t="s">
        <v>4</v>
      </c>
      <c r="AK5" s="22" t="s">
        <v>31</v>
      </c>
      <c r="AL5" s="22" t="s">
        <v>43</v>
      </c>
      <c r="AM5" s="22" t="s">
        <v>44</v>
      </c>
      <c r="AN5" s="22" t="s">
        <v>11</v>
      </c>
      <c r="AO5" s="22" t="s">
        <v>7</v>
      </c>
      <c r="AP5" s="22" t="s">
        <v>8</v>
      </c>
      <c r="AQ5" s="22" t="s">
        <v>32</v>
      </c>
      <c r="AR5" s="22" t="s">
        <v>9</v>
      </c>
      <c r="AS5" s="23" t="s">
        <v>10</v>
      </c>
      <c r="AU5" s="43" t="s">
        <v>0</v>
      </c>
      <c r="AV5" s="44" t="s">
        <v>41</v>
      </c>
      <c r="AW5" s="44" t="s">
        <v>1</v>
      </c>
      <c r="AX5" s="44" t="s">
        <v>33</v>
      </c>
      <c r="AY5" s="44" t="s">
        <v>42</v>
      </c>
      <c r="AZ5" s="44" t="s">
        <v>34</v>
      </c>
      <c r="BA5" s="44" t="s">
        <v>2</v>
      </c>
      <c r="BB5" s="44" t="s">
        <v>3</v>
      </c>
      <c r="BC5" s="44" t="s">
        <v>5</v>
      </c>
      <c r="BD5" s="44" t="s">
        <v>113</v>
      </c>
      <c r="BE5" s="44" t="s">
        <v>4</v>
      </c>
      <c r="BF5" s="44" t="s">
        <v>31</v>
      </c>
      <c r="BG5" s="44" t="s">
        <v>43</v>
      </c>
      <c r="BH5" s="44" t="s">
        <v>44</v>
      </c>
      <c r="BI5" s="44" t="s">
        <v>11</v>
      </c>
      <c r="BJ5" s="44" t="s">
        <v>7</v>
      </c>
      <c r="BK5" s="44" t="s">
        <v>8</v>
      </c>
      <c r="BL5" s="44" t="s">
        <v>32</v>
      </c>
      <c r="BM5" s="44" t="s">
        <v>9</v>
      </c>
      <c r="BN5" s="45" t="s">
        <v>10</v>
      </c>
      <c r="BO5" s="68" t="s">
        <v>366</v>
      </c>
    </row>
    <row r="6" spans="1:67" x14ac:dyDescent="0.25">
      <c r="A6" s="24" t="s">
        <v>12</v>
      </c>
      <c r="B6" s="25" t="s">
        <v>13</v>
      </c>
      <c r="C6" s="40">
        <f>Places!D2</f>
        <v>43</v>
      </c>
      <c r="D6" s="34">
        <f>AU6/$C6</f>
        <v>1947.4567441860454</v>
      </c>
      <c r="E6" s="35">
        <f t="shared" ref="E6:W9" si="0">AV6/$C6</f>
        <v>0</v>
      </c>
      <c r="F6" s="35">
        <f t="shared" si="0"/>
        <v>5340.6988372093019</v>
      </c>
      <c r="G6" s="35">
        <f t="shared" si="0"/>
        <v>1333.5820930232549</v>
      </c>
      <c r="H6" s="35">
        <f t="shared" si="0"/>
        <v>10.245348837209304</v>
      </c>
      <c r="I6" s="35">
        <f t="shared" si="0"/>
        <v>204.17093023255819</v>
      </c>
      <c r="J6" s="35">
        <f t="shared" si="0"/>
        <v>433.57302325581395</v>
      </c>
      <c r="K6" s="35">
        <f t="shared" si="0"/>
        <v>534.22627906976743</v>
      </c>
      <c r="L6" s="35">
        <f t="shared" si="0"/>
        <v>0</v>
      </c>
      <c r="M6" s="35">
        <f t="shared" si="0"/>
        <v>0</v>
      </c>
      <c r="N6" s="35">
        <f t="shared" si="0"/>
        <v>660.15581395348852</v>
      </c>
      <c r="O6" s="35">
        <f t="shared" si="0"/>
        <v>1037.7267441860465</v>
      </c>
      <c r="P6" s="35">
        <f t="shared" si="0"/>
        <v>0</v>
      </c>
      <c r="Q6" s="35">
        <f t="shared" si="0"/>
        <v>120.04883720930233</v>
      </c>
      <c r="R6" s="35">
        <f t="shared" si="0"/>
        <v>319.42069767441853</v>
      </c>
      <c r="S6" s="35">
        <f t="shared" si="0"/>
        <v>11181.808604651165</v>
      </c>
      <c r="T6" s="35">
        <f t="shared" si="0"/>
        <v>24186.763255813956</v>
      </c>
      <c r="U6" s="35">
        <f t="shared" si="0"/>
        <v>0</v>
      </c>
      <c r="V6" s="35">
        <f t="shared" si="0"/>
        <v>239.41372093023253</v>
      </c>
      <c r="W6" s="36">
        <f t="shared" si="0"/>
        <v>52.111162790697669</v>
      </c>
      <c r="Y6" s="46">
        <v>1918.82</v>
      </c>
      <c r="Z6" s="34">
        <f>AU6/$Y6</f>
        <v>43.641738151572298</v>
      </c>
      <c r="AA6" s="35">
        <f t="shared" ref="AA6:AS9" si="1">AV6/$Y6</f>
        <v>0</v>
      </c>
      <c r="AB6" s="35">
        <f t="shared" si="1"/>
        <v>119.68295619182622</v>
      </c>
      <c r="AC6" s="35">
        <f t="shared" si="1"/>
        <v>29.885049144786883</v>
      </c>
      <c r="AD6" s="35">
        <f t="shared" si="1"/>
        <v>0.22959422978705668</v>
      </c>
      <c r="AE6" s="35">
        <f t="shared" si="1"/>
        <v>4.5753900834888119</v>
      </c>
      <c r="AF6" s="35">
        <f t="shared" si="1"/>
        <v>9.7162005816074455</v>
      </c>
      <c r="AG6" s="35">
        <f t="shared" si="1"/>
        <v>11.971800377315224</v>
      </c>
      <c r="AH6" s="35">
        <f t="shared" si="1"/>
        <v>0</v>
      </c>
      <c r="AI6" s="35">
        <f t="shared" si="1"/>
        <v>0</v>
      </c>
      <c r="AJ6" s="35">
        <f t="shared" si="1"/>
        <v>14.793831625686625</v>
      </c>
      <c r="AK6" s="35">
        <f t="shared" si="1"/>
        <v>23.255047372864574</v>
      </c>
      <c r="AL6" s="35">
        <f t="shared" si="1"/>
        <v>0</v>
      </c>
      <c r="AM6" s="35">
        <f t="shared" si="1"/>
        <v>2.6902471310492908</v>
      </c>
      <c r="AN6" s="35">
        <f t="shared" si="1"/>
        <v>7.1580919523457105</v>
      </c>
      <c r="AO6" s="35">
        <f t="shared" si="1"/>
        <v>250.57992412003216</v>
      </c>
      <c r="AP6" s="35">
        <f t="shared" si="1"/>
        <v>542.01583264714782</v>
      </c>
      <c r="AQ6" s="35">
        <f t="shared" si="1"/>
        <v>0</v>
      </c>
      <c r="AR6" s="35">
        <f t="shared" si="1"/>
        <v>5.3651671339677511</v>
      </c>
      <c r="AS6" s="36">
        <f t="shared" si="1"/>
        <v>1.1677906213193525</v>
      </c>
      <c r="AU6" s="81">
        <v>83740.639999999956</v>
      </c>
      <c r="AV6" s="82"/>
      <c r="AW6" s="82">
        <v>229650.05</v>
      </c>
      <c r="AX6" s="82">
        <v>57344.029999999962</v>
      </c>
      <c r="AY6" s="82">
        <v>440.55000000000007</v>
      </c>
      <c r="AZ6" s="82">
        <v>8779.3500000000022</v>
      </c>
      <c r="BA6" s="82">
        <v>18643.64</v>
      </c>
      <c r="BB6" s="82">
        <v>22971.73</v>
      </c>
      <c r="BC6" s="82"/>
      <c r="BD6" s="82"/>
      <c r="BE6" s="82">
        <v>28386.700000000008</v>
      </c>
      <c r="BF6" s="82">
        <v>44622.25</v>
      </c>
      <c r="BG6" s="82"/>
      <c r="BH6" s="82">
        <v>5162.1000000000004</v>
      </c>
      <c r="BI6" s="82">
        <v>13735.089999999997</v>
      </c>
      <c r="BJ6" s="82">
        <v>480817.77000000008</v>
      </c>
      <c r="BK6" s="82">
        <v>1040030.8200000001</v>
      </c>
      <c r="BL6" s="82"/>
      <c r="BM6" s="82">
        <v>10294.789999999999</v>
      </c>
      <c r="BN6" s="82">
        <v>2240.7799999999997</v>
      </c>
      <c r="BO6" s="87">
        <v>2046860.29</v>
      </c>
    </row>
    <row r="7" spans="1:67" x14ac:dyDescent="0.25">
      <c r="A7" s="24" t="s">
        <v>14</v>
      </c>
      <c r="B7" s="25" t="s">
        <v>15</v>
      </c>
      <c r="C7" s="41">
        <f>Places!D4</f>
        <v>163.75</v>
      </c>
      <c r="D7" s="37">
        <f t="shared" ref="D7:D9" si="2">AU7/$C7</f>
        <v>1782.3916946564887</v>
      </c>
      <c r="E7" s="26">
        <f t="shared" si="0"/>
        <v>2562.2757251908397</v>
      </c>
      <c r="F7" s="26">
        <f t="shared" si="0"/>
        <v>0</v>
      </c>
      <c r="G7" s="26">
        <f t="shared" si="0"/>
        <v>365.03529770992384</v>
      </c>
      <c r="H7" s="26">
        <f t="shared" si="0"/>
        <v>0</v>
      </c>
      <c r="I7" s="26">
        <f t="shared" si="0"/>
        <v>436.50772519083978</v>
      </c>
      <c r="J7" s="26">
        <f t="shared" si="0"/>
        <v>513.43254961832065</v>
      </c>
      <c r="K7" s="26">
        <f t="shared" si="0"/>
        <v>35.801404580152671</v>
      </c>
      <c r="L7" s="26">
        <f t="shared" si="0"/>
        <v>0</v>
      </c>
      <c r="M7" s="26">
        <f t="shared" si="0"/>
        <v>0</v>
      </c>
      <c r="N7" s="26">
        <f t="shared" si="0"/>
        <v>289.4268702290077</v>
      </c>
      <c r="O7" s="26">
        <f t="shared" si="0"/>
        <v>1256.4831145038161</v>
      </c>
      <c r="P7" s="26">
        <f t="shared" si="0"/>
        <v>193.77050381679396</v>
      </c>
      <c r="Q7" s="26">
        <f t="shared" si="0"/>
        <v>54.375450381679364</v>
      </c>
      <c r="R7" s="26">
        <f t="shared" si="0"/>
        <v>0</v>
      </c>
      <c r="S7" s="26">
        <f t="shared" si="0"/>
        <v>12393.641526717562</v>
      </c>
      <c r="T7" s="26">
        <f t="shared" si="0"/>
        <v>12994.388213740465</v>
      </c>
      <c r="U7" s="26">
        <f t="shared" si="0"/>
        <v>279.32494656488547</v>
      </c>
      <c r="V7" s="26">
        <f t="shared" si="0"/>
        <v>285.91505343511454</v>
      </c>
      <c r="W7" s="27">
        <f t="shared" si="0"/>
        <v>28.933801526717552</v>
      </c>
      <c r="Y7" s="47">
        <v>1347.4</v>
      </c>
      <c r="Z7" s="37">
        <f t="shared" ref="Z7:Z9" si="3">AU7/$Y7</f>
        <v>216.6146949680867</v>
      </c>
      <c r="AA7" s="26">
        <f t="shared" si="1"/>
        <v>311.39427786848739</v>
      </c>
      <c r="AB7" s="26">
        <f t="shared" si="1"/>
        <v>0</v>
      </c>
      <c r="AC7" s="26">
        <f t="shared" si="1"/>
        <v>44.362869229627449</v>
      </c>
      <c r="AD7" s="26">
        <f t="shared" si="1"/>
        <v>0</v>
      </c>
      <c r="AE7" s="26">
        <f t="shared" si="1"/>
        <v>53.048938696749303</v>
      </c>
      <c r="AF7" s="26">
        <f t="shared" si="1"/>
        <v>62.397639899064863</v>
      </c>
      <c r="AG7" s="26">
        <f t="shared" si="1"/>
        <v>4.3509573994359503</v>
      </c>
      <c r="AH7" s="26">
        <f t="shared" si="1"/>
        <v>0</v>
      </c>
      <c r="AI7" s="26">
        <f t="shared" si="1"/>
        <v>0</v>
      </c>
      <c r="AJ7" s="26">
        <f t="shared" si="1"/>
        <v>35.174150215229332</v>
      </c>
      <c r="AK7" s="26">
        <f t="shared" si="1"/>
        <v>152.70083865221901</v>
      </c>
      <c r="AL7" s="26">
        <f t="shared" si="1"/>
        <v>23.548998070357733</v>
      </c>
      <c r="AM7" s="26">
        <f t="shared" si="1"/>
        <v>6.6082677749740206</v>
      </c>
      <c r="AN7" s="26">
        <f t="shared" si="1"/>
        <v>0</v>
      </c>
      <c r="AO7" s="26">
        <f t="shared" si="1"/>
        <v>1506.203651476919</v>
      </c>
      <c r="AP7" s="26">
        <f t="shared" si="1"/>
        <v>1579.2126094700914</v>
      </c>
      <c r="AQ7" s="26">
        <f t="shared" si="1"/>
        <v>33.946459848597293</v>
      </c>
      <c r="AR7" s="26">
        <f t="shared" si="1"/>
        <v>34.747357874424821</v>
      </c>
      <c r="AS7" s="27">
        <f t="shared" si="1"/>
        <v>3.5163351640195923</v>
      </c>
      <c r="AU7" s="83">
        <v>291866.64</v>
      </c>
      <c r="AV7" s="84">
        <v>419572.64999999997</v>
      </c>
      <c r="AW7" s="84"/>
      <c r="AX7" s="84">
        <v>59774.530000000028</v>
      </c>
      <c r="AY7" s="84"/>
      <c r="AZ7" s="84">
        <v>71478.140000000014</v>
      </c>
      <c r="BA7" s="84">
        <v>84074.58</v>
      </c>
      <c r="BB7" s="84">
        <v>5862.48</v>
      </c>
      <c r="BC7" s="84"/>
      <c r="BD7" s="84"/>
      <c r="BE7" s="84">
        <v>47393.650000000009</v>
      </c>
      <c r="BF7" s="84">
        <v>205749.1099999999</v>
      </c>
      <c r="BG7" s="84">
        <v>31729.920000000013</v>
      </c>
      <c r="BH7" s="84">
        <v>8903.9799999999959</v>
      </c>
      <c r="BI7" s="84"/>
      <c r="BJ7" s="84">
        <v>2029458.8000000007</v>
      </c>
      <c r="BK7" s="84">
        <v>2127831.0700000012</v>
      </c>
      <c r="BL7" s="84">
        <v>45739.459999999992</v>
      </c>
      <c r="BM7" s="84">
        <v>46818.590000000004</v>
      </c>
      <c r="BN7" s="84">
        <v>4737.9099999999989</v>
      </c>
      <c r="BO7" s="88">
        <v>5480991.5100000016</v>
      </c>
    </row>
    <row r="8" spans="1:67" x14ac:dyDescent="0.25">
      <c r="A8" s="24" t="s">
        <v>16</v>
      </c>
      <c r="B8" s="25" t="s">
        <v>17</v>
      </c>
      <c r="C8" s="41">
        <f>Places!D6</f>
        <v>94.916666666666671</v>
      </c>
      <c r="D8" s="37">
        <f t="shared" si="2"/>
        <v>1578.1905882352935</v>
      </c>
      <c r="E8" s="26">
        <f t="shared" si="0"/>
        <v>751.97520632133455</v>
      </c>
      <c r="F8" s="26">
        <f t="shared" si="0"/>
        <v>0</v>
      </c>
      <c r="G8" s="26">
        <f t="shared" si="0"/>
        <v>0</v>
      </c>
      <c r="H8" s="26">
        <f t="shared" si="0"/>
        <v>0</v>
      </c>
      <c r="I8" s="26">
        <f t="shared" si="0"/>
        <v>0</v>
      </c>
      <c r="J8" s="26">
        <f t="shared" si="0"/>
        <v>201.21439859525898</v>
      </c>
      <c r="K8" s="26">
        <f t="shared" si="0"/>
        <v>231.7535030728709</v>
      </c>
      <c r="L8" s="26">
        <f t="shared" si="0"/>
        <v>0</v>
      </c>
      <c r="M8" s="26">
        <f t="shared" si="0"/>
        <v>0</v>
      </c>
      <c r="N8" s="26">
        <f t="shared" si="0"/>
        <v>191.39747146619843</v>
      </c>
      <c r="O8" s="26">
        <f t="shared" si="0"/>
        <v>843.30300263388926</v>
      </c>
      <c r="P8" s="26">
        <f t="shared" si="0"/>
        <v>195.7171553994732</v>
      </c>
      <c r="Q8" s="26">
        <f t="shared" si="0"/>
        <v>72.134960491659356</v>
      </c>
      <c r="R8" s="26">
        <f t="shared" si="0"/>
        <v>954.46187884108826</v>
      </c>
      <c r="S8" s="26">
        <f t="shared" si="0"/>
        <v>6409.6178402107116</v>
      </c>
      <c r="T8" s="26">
        <f t="shared" si="0"/>
        <v>14208.739174714656</v>
      </c>
      <c r="U8" s="26">
        <f t="shared" si="0"/>
        <v>0</v>
      </c>
      <c r="V8" s="26">
        <f t="shared" si="0"/>
        <v>81.712835820895521</v>
      </c>
      <c r="W8" s="27">
        <f t="shared" si="0"/>
        <v>26.327093942054432</v>
      </c>
      <c r="Y8" s="47">
        <v>1307.04</v>
      </c>
      <c r="Z8" s="37">
        <f t="shared" si="3"/>
        <v>114.60750244828004</v>
      </c>
      <c r="AA8" s="26">
        <f t="shared" si="1"/>
        <v>54.60810686742564</v>
      </c>
      <c r="AB8" s="26">
        <f t="shared" si="1"/>
        <v>0</v>
      </c>
      <c r="AC8" s="26">
        <f t="shared" si="1"/>
        <v>0</v>
      </c>
      <c r="AD8" s="26">
        <f t="shared" si="1"/>
        <v>0</v>
      </c>
      <c r="AE8" s="26">
        <f t="shared" si="1"/>
        <v>0</v>
      </c>
      <c r="AF8" s="26">
        <f t="shared" si="1"/>
        <v>14.61210062431142</v>
      </c>
      <c r="AG8" s="26">
        <f t="shared" si="1"/>
        <v>16.829836883339453</v>
      </c>
      <c r="AH8" s="26">
        <f t="shared" si="1"/>
        <v>0</v>
      </c>
      <c r="AI8" s="26">
        <f t="shared" si="1"/>
        <v>0</v>
      </c>
      <c r="AJ8" s="26">
        <f t="shared" si="1"/>
        <v>13.899199718447791</v>
      </c>
      <c r="AK8" s="26">
        <f t="shared" si="1"/>
        <v>61.240291039294895</v>
      </c>
      <c r="AL8" s="26">
        <f t="shared" si="1"/>
        <v>14.212893254988371</v>
      </c>
      <c r="AM8" s="26">
        <f t="shared" si="1"/>
        <v>5.238408923980904</v>
      </c>
      <c r="AN8" s="26">
        <f t="shared" si="1"/>
        <v>69.312599461378355</v>
      </c>
      <c r="AO8" s="26">
        <f t="shared" si="1"/>
        <v>465.4636124372629</v>
      </c>
      <c r="AP8" s="26">
        <f t="shared" si="1"/>
        <v>1031.8323540212996</v>
      </c>
      <c r="AQ8" s="26">
        <f t="shared" si="1"/>
        <v>0</v>
      </c>
      <c r="AR8" s="26">
        <f t="shared" si="1"/>
        <v>5.9339499938792999</v>
      </c>
      <c r="AS8" s="27">
        <f t="shared" si="1"/>
        <v>1.9118619170033053</v>
      </c>
      <c r="AU8" s="83">
        <v>149796.58999999994</v>
      </c>
      <c r="AV8" s="84">
        <v>71374.98000000001</v>
      </c>
      <c r="AW8" s="84"/>
      <c r="AX8" s="84"/>
      <c r="AY8" s="84"/>
      <c r="AZ8" s="84"/>
      <c r="BA8" s="84">
        <v>19098.599999999999</v>
      </c>
      <c r="BB8" s="84">
        <v>21997.269999999997</v>
      </c>
      <c r="BC8" s="84"/>
      <c r="BD8" s="84"/>
      <c r="BE8" s="84">
        <v>18166.810000000001</v>
      </c>
      <c r="BF8" s="84">
        <v>80043.509999999995</v>
      </c>
      <c r="BG8" s="84">
        <v>18576.82</v>
      </c>
      <c r="BH8" s="84">
        <v>6846.81</v>
      </c>
      <c r="BI8" s="84">
        <v>90594.339999999967</v>
      </c>
      <c r="BJ8" s="84">
        <v>608379.56000000006</v>
      </c>
      <c r="BK8" s="84">
        <v>1348646.1599999995</v>
      </c>
      <c r="BL8" s="84"/>
      <c r="BM8" s="84">
        <v>7755.91</v>
      </c>
      <c r="BN8" s="84">
        <v>2498.88</v>
      </c>
      <c r="BO8" s="88">
        <v>2443776.2399999993</v>
      </c>
    </row>
    <row r="9" spans="1:67" x14ac:dyDescent="0.25">
      <c r="A9" s="28" t="s">
        <v>19</v>
      </c>
      <c r="B9" s="29" t="s">
        <v>20</v>
      </c>
      <c r="C9" s="42">
        <f>Places!D10</f>
        <v>127.91666666666666</v>
      </c>
      <c r="D9" s="38">
        <f t="shared" si="2"/>
        <v>1524.8145928338772</v>
      </c>
      <c r="E9" s="30">
        <f t="shared" si="0"/>
        <v>2369.8950097719867</v>
      </c>
      <c r="F9" s="30">
        <f t="shared" si="0"/>
        <v>1.4536026058631923</v>
      </c>
      <c r="G9" s="30">
        <f t="shared" si="0"/>
        <v>797.5310228013027</v>
      </c>
      <c r="H9" s="30">
        <f t="shared" si="0"/>
        <v>0</v>
      </c>
      <c r="I9" s="30">
        <f t="shared" si="0"/>
        <v>409.41146579804553</v>
      </c>
      <c r="J9" s="30">
        <f t="shared" si="0"/>
        <v>873.62392182410417</v>
      </c>
      <c r="K9" s="30">
        <f t="shared" si="0"/>
        <v>352.31530944625416</v>
      </c>
      <c r="L9" s="30">
        <f t="shared" si="0"/>
        <v>0</v>
      </c>
      <c r="M9" s="30">
        <f t="shared" si="0"/>
        <v>0</v>
      </c>
      <c r="N9" s="30">
        <f t="shared" si="0"/>
        <v>69.469602605863116</v>
      </c>
      <c r="O9" s="30">
        <f t="shared" si="0"/>
        <v>370.95025407166128</v>
      </c>
      <c r="P9" s="30">
        <f t="shared" si="0"/>
        <v>650.79697719869716</v>
      </c>
      <c r="Q9" s="30">
        <f t="shared" si="0"/>
        <v>35.11106188925082</v>
      </c>
      <c r="R9" s="30">
        <f t="shared" si="0"/>
        <v>4.0877394136807821</v>
      </c>
      <c r="S9" s="30">
        <f t="shared" si="0"/>
        <v>11330.191817589581</v>
      </c>
      <c r="T9" s="30">
        <f t="shared" si="0"/>
        <v>9892.6202736156338</v>
      </c>
      <c r="U9" s="30">
        <f t="shared" si="0"/>
        <v>378.52291856677527</v>
      </c>
      <c r="V9" s="30">
        <f t="shared" si="0"/>
        <v>157.52755700325736</v>
      </c>
      <c r="W9" s="31">
        <f t="shared" si="0"/>
        <v>26.936364820846908</v>
      </c>
      <c r="Y9" s="48">
        <v>1407.8500000000001</v>
      </c>
      <c r="Z9" s="38">
        <f t="shared" si="3"/>
        <v>138.54402102496721</v>
      </c>
      <c r="AA9" s="30">
        <f t="shared" si="1"/>
        <v>215.32767695422092</v>
      </c>
      <c r="AB9" s="30">
        <f t="shared" si="1"/>
        <v>0.13207372944560855</v>
      </c>
      <c r="AC9" s="30">
        <f t="shared" si="1"/>
        <v>72.463337713534784</v>
      </c>
      <c r="AD9" s="30">
        <f t="shared" si="1"/>
        <v>0</v>
      </c>
      <c r="AE9" s="30">
        <f t="shared" si="1"/>
        <v>37.198955854672008</v>
      </c>
      <c r="AF9" s="30">
        <f t="shared" si="1"/>
        <v>79.377106936108234</v>
      </c>
      <c r="AG9" s="30">
        <f t="shared" si="1"/>
        <v>32.011222786518452</v>
      </c>
      <c r="AH9" s="30">
        <f t="shared" si="1"/>
        <v>0</v>
      </c>
      <c r="AI9" s="30">
        <f t="shared" si="1"/>
        <v>0</v>
      </c>
      <c r="AJ9" s="30">
        <f t="shared" si="1"/>
        <v>6.3119792591540209</v>
      </c>
      <c r="AK9" s="30">
        <f t="shared" si="1"/>
        <v>33.704386120680468</v>
      </c>
      <c r="AL9" s="30">
        <f t="shared" si="1"/>
        <v>59.131143232588691</v>
      </c>
      <c r="AM9" s="30">
        <f t="shared" si="1"/>
        <v>3.1901765102816348</v>
      </c>
      <c r="AN9" s="30">
        <f t="shared" si="1"/>
        <v>0.37141030649572038</v>
      </c>
      <c r="AO9" s="30">
        <f t="shared" si="1"/>
        <v>1029.4565259083001</v>
      </c>
      <c r="AP9" s="30">
        <f t="shared" si="1"/>
        <v>898.8393720921971</v>
      </c>
      <c r="AQ9" s="30">
        <f t="shared" si="1"/>
        <v>34.392435273644203</v>
      </c>
      <c r="AR9" s="30">
        <f t="shared" si="1"/>
        <v>14.312888446922612</v>
      </c>
      <c r="AS9" s="31">
        <f t="shared" si="1"/>
        <v>2.4474269275846146</v>
      </c>
      <c r="AU9" s="85">
        <v>195049.2000000001</v>
      </c>
      <c r="AV9" s="86">
        <v>303149.06999999995</v>
      </c>
      <c r="AW9" s="86">
        <v>185.94</v>
      </c>
      <c r="AX9" s="86">
        <v>102017.50999999997</v>
      </c>
      <c r="AY9" s="86"/>
      <c r="AZ9" s="86">
        <v>52370.549999999988</v>
      </c>
      <c r="BA9" s="86">
        <v>111751.05999999998</v>
      </c>
      <c r="BB9" s="86">
        <v>45067.000000000007</v>
      </c>
      <c r="BC9" s="86"/>
      <c r="BD9" s="86"/>
      <c r="BE9" s="86">
        <v>8886.3199999999888</v>
      </c>
      <c r="BF9" s="86">
        <v>47450.720000000001</v>
      </c>
      <c r="BG9" s="86">
        <v>83247.78</v>
      </c>
      <c r="BH9" s="86">
        <v>4491.29</v>
      </c>
      <c r="BI9" s="86">
        <v>522.89</v>
      </c>
      <c r="BJ9" s="86">
        <v>1449320.3700000003</v>
      </c>
      <c r="BK9" s="86">
        <v>1265431.0099999998</v>
      </c>
      <c r="BL9" s="86">
        <v>48419.39</v>
      </c>
      <c r="BM9" s="86">
        <v>20150.400000000001</v>
      </c>
      <c r="BN9" s="86">
        <v>3445.61</v>
      </c>
      <c r="BO9" s="89">
        <v>3740956.11</v>
      </c>
    </row>
  </sheetData>
  <pageMargins left="0.19685039370078741" right="0.23622047244094491" top="0.74803149606299213" bottom="0.74803149606299213" header="0.31496062992125984" footer="0.31496062992125984"/>
  <pageSetup paperSize="9" scale="56" fitToWidth="3" orientation="landscape" r:id="rId1"/>
  <headerFooter>
    <oddFooter>&amp;C_x000D_&amp;1#&amp;"Calibri"&amp;10&amp;K000000 CONTROLLED</oddFooter>
  </headerFooter>
  <colBreaks count="1" manualBreakCount="1">
    <brk id="2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G11"/>
  <sheetViews>
    <sheetView workbookViewId="0">
      <selection activeCell="BM14" sqref="BM14"/>
    </sheetView>
  </sheetViews>
  <sheetFormatPr defaultRowHeight="15" x14ac:dyDescent="0.25"/>
  <cols>
    <col min="3" max="3" width="36" customWidth="1"/>
    <col min="4" max="4" width="8.42578125" bestFit="1" customWidth="1"/>
  </cols>
  <sheetData>
    <row r="1" spans="1:7" ht="32.25" thickBot="1" x14ac:dyDescent="0.3">
      <c r="A1" s="54" t="s">
        <v>35</v>
      </c>
      <c r="B1" s="3" t="s">
        <v>339</v>
      </c>
      <c r="C1" s="4" t="s">
        <v>340</v>
      </c>
      <c r="D1" s="52" t="s">
        <v>342</v>
      </c>
      <c r="F1" s="49" t="s">
        <v>341</v>
      </c>
      <c r="G1" s="55" t="s">
        <v>371</v>
      </c>
    </row>
    <row r="2" spans="1:7" ht="16.5" thickBot="1" x14ac:dyDescent="0.3">
      <c r="A2" s="53" t="str">
        <f>"CIX"&amp;B2</f>
        <v>CIX7000</v>
      </c>
      <c r="B2" s="5">
        <v>7000</v>
      </c>
      <c r="C2" s="6" t="s">
        <v>21</v>
      </c>
      <c r="D2" s="51">
        <v>43</v>
      </c>
      <c r="G2" t="s">
        <v>344</v>
      </c>
    </row>
    <row r="3" spans="1:7" ht="16.5" thickBot="1" x14ac:dyDescent="0.3">
      <c r="A3" s="56" t="str">
        <f t="shared" ref="A3:A11" si="0">"CIX"&amp;B3</f>
        <v>CIX7001</v>
      </c>
      <c r="B3" s="57">
        <v>7001</v>
      </c>
      <c r="C3" s="58" t="s">
        <v>22</v>
      </c>
      <c r="D3" s="59">
        <v>139.00000000000003</v>
      </c>
      <c r="E3" t="s">
        <v>343</v>
      </c>
    </row>
    <row r="4" spans="1:7" ht="16.5" thickBot="1" x14ac:dyDescent="0.3">
      <c r="A4" s="53" t="str">
        <f t="shared" si="0"/>
        <v>CIX7005</v>
      </c>
      <c r="B4" s="5">
        <v>7005</v>
      </c>
      <c r="C4" s="6" t="s">
        <v>23</v>
      </c>
      <c r="D4" s="51">
        <v>163.75</v>
      </c>
    </row>
    <row r="5" spans="1:7" ht="16.5" thickBot="1" x14ac:dyDescent="0.3">
      <c r="A5" s="56" t="str">
        <f t="shared" si="0"/>
        <v>CIX7006</v>
      </c>
      <c r="B5" s="57">
        <v>7006</v>
      </c>
      <c r="C5" s="58" t="s">
        <v>24</v>
      </c>
      <c r="D5" s="59">
        <v>148</v>
      </c>
      <c r="E5" t="s">
        <v>343</v>
      </c>
    </row>
    <row r="6" spans="1:7" ht="16.5" thickBot="1" x14ac:dyDescent="0.3">
      <c r="A6" s="53" t="str">
        <f t="shared" si="0"/>
        <v>CIX7009</v>
      </c>
      <c r="B6" s="5">
        <v>7009</v>
      </c>
      <c r="C6" s="6" t="s">
        <v>25</v>
      </c>
      <c r="D6" s="51">
        <v>94.916666666666671</v>
      </c>
    </row>
    <row r="7" spans="1:7" ht="16.5" thickBot="1" x14ac:dyDescent="0.3">
      <c r="A7" s="56" t="str">
        <f t="shared" si="0"/>
        <v>CIX7012</v>
      </c>
      <c r="B7" s="57">
        <v>7012</v>
      </c>
      <c r="C7" s="58" t="s">
        <v>26</v>
      </c>
      <c r="D7" s="59">
        <v>199</v>
      </c>
      <c r="E7" t="s">
        <v>343</v>
      </c>
    </row>
    <row r="8" spans="1:7" ht="16.5" thickBot="1" x14ac:dyDescent="0.3">
      <c r="A8" s="56" t="str">
        <f t="shared" si="0"/>
        <v>CIX7014</v>
      </c>
      <c r="B8" s="57">
        <v>7014</v>
      </c>
      <c r="C8" s="58" t="s">
        <v>27</v>
      </c>
      <c r="D8" s="59">
        <v>97.916666666666671</v>
      </c>
      <c r="E8" t="s">
        <v>343</v>
      </c>
    </row>
    <row r="9" spans="1:7" ht="16.5" thickBot="1" x14ac:dyDescent="0.3">
      <c r="A9" s="56" t="str">
        <f t="shared" si="0"/>
        <v>CIX7017</v>
      </c>
      <c r="B9" s="57">
        <v>7017</v>
      </c>
      <c r="C9" s="58" t="s">
        <v>18</v>
      </c>
      <c r="D9" s="59">
        <v>79.166666666666657</v>
      </c>
      <c r="E9" t="s">
        <v>343</v>
      </c>
    </row>
    <row r="10" spans="1:7" ht="16.5" thickBot="1" x14ac:dyDescent="0.3">
      <c r="A10" s="53" t="str">
        <f t="shared" si="0"/>
        <v>CIX7018</v>
      </c>
      <c r="B10" s="5">
        <v>7018</v>
      </c>
      <c r="C10" s="6" t="s">
        <v>28</v>
      </c>
      <c r="D10" s="51">
        <v>127.91666666666666</v>
      </c>
    </row>
    <row r="11" spans="1:7" ht="16.5" thickBot="1" x14ac:dyDescent="0.3">
      <c r="A11" s="56" t="str">
        <f t="shared" si="0"/>
        <v>CIX7019</v>
      </c>
      <c r="B11" s="57">
        <v>7019</v>
      </c>
      <c r="C11" s="58" t="s">
        <v>29</v>
      </c>
      <c r="D11" s="59">
        <v>104.33333333333333</v>
      </c>
      <c r="E11" t="s">
        <v>343</v>
      </c>
    </row>
  </sheetData>
  <hyperlinks>
    <hyperlink ref="G1" r:id="rId1" xr:uid="{A2A9762E-DB96-4F62-86E5-1FC4F96876DE}"/>
  </hyperlinks>
  <pageMargins left="0.7" right="0.7" top="0.75" bottom="0.75" header="0.3" footer="0.3"/>
  <pageSetup paperSize="9" orientation="portrait" r:id="rId2"/>
  <headerFooter>
    <oddFooter>&amp;C_x000D_&amp;1#&amp;"Calibri"&amp;10&amp;K000000 CONTROLLED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B157"/>
  <sheetViews>
    <sheetView workbookViewId="0">
      <selection activeCell="BM14" sqref="BM14"/>
    </sheetView>
  </sheetViews>
  <sheetFormatPr defaultRowHeight="15" x14ac:dyDescent="0.25"/>
  <cols>
    <col min="1" max="1" width="25.7109375" bestFit="1" customWidth="1"/>
    <col min="2" max="2" width="29" style="39" bestFit="1" customWidth="1"/>
  </cols>
  <sheetData>
    <row r="1" spans="1:2" s="1" customFormat="1" x14ac:dyDescent="0.25">
      <c r="A1" s="1" t="s">
        <v>45</v>
      </c>
      <c r="B1" s="1" t="s">
        <v>46</v>
      </c>
    </row>
    <row r="2" spans="1:2" x14ac:dyDescent="0.25">
      <c r="A2" t="s">
        <v>0</v>
      </c>
      <c r="B2" s="39" t="s">
        <v>47</v>
      </c>
    </row>
    <row r="3" spans="1:2" x14ac:dyDescent="0.25">
      <c r="B3" s="39" t="s">
        <v>48</v>
      </c>
    </row>
    <row r="4" spans="1:2" x14ac:dyDescent="0.25">
      <c r="B4" s="39" t="s">
        <v>49</v>
      </c>
    </row>
    <row r="5" spans="1:2" x14ac:dyDescent="0.25">
      <c r="B5" s="39" t="s">
        <v>50</v>
      </c>
    </row>
    <row r="6" spans="1:2" x14ac:dyDescent="0.25">
      <c r="B6" s="39" t="s">
        <v>51</v>
      </c>
    </row>
    <row r="7" spans="1:2" x14ac:dyDescent="0.25">
      <c r="B7" s="39" t="s">
        <v>52</v>
      </c>
    </row>
    <row r="8" spans="1:2" x14ac:dyDescent="0.25">
      <c r="B8" s="39" t="s">
        <v>53</v>
      </c>
    </row>
    <row r="9" spans="1:2" x14ac:dyDescent="0.25">
      <c r="B9" s="39" t="s">
        <v>54</v>
      </c>
    </row>
    <row r="10" spans="1:2" x14ac:dyDescent="0.25">
      <c r="B10" s="39" t="s">
        <v>55</v>
      </c>
    </row>
    <row r="11" spans="1:2" x14ac:dyDescent="0.25">
      <c r="B11" s="39" t="s">
        <v>56</v>
      </c>
    </row>
    <row r="12" spans="1:2" x14ac:dyDescent="0.25">
      <c r="B12" s="39" t="s">
        <v>57</v>
      </c>
    </row>
    <row r="14" spans="1:2" x14ac:dyDescent="0.25">
      <c r="A14" t="s">
        <v>41</v>
      </c>
      <c r="B14" s="39" t="s">
        <v>58</v>
      </c>
    </row>
    <row r="15" spans="1:2" x14ac:dyDescent="0.25">
      <c r="B15" s="39" t="s">
        <v>59</v>
      </c>
    </row>
    <row r="16" spans="1:2" x14ac:dyDescent="0.25">
      <c r="B16" s="39" t="s">
        <v>60</v>
      </c>
    </row>
    <row r="17" spans="1:2" x14ac:dyDescent="0.25">
      <c r="B17" s="39" t="s">
        <v>61</v>
      </c>
    </row>
    <row r="18" spans="1:2" x14ac:dyDescent="0.25">
      <c r="B18" s="39" t="s">
        <v>62</v>
      </c>
    </row>
    <row r="19" spans="1:2" x14ac:dyDescent="0.25">
      <c r="B19" s="39" t="s">
        <v>63</v>
      </c>
    </row>
    <row r="21" spans="1:2" x14ac:dyDescent="0.25">
      <c r="A21" t="s">
        <v>1</v>
      </c>
      <c r="B21" s="39" t="s">
        <v>64</v>
      </c>
    </row>
    <row r="22" spans="1:2" x14ac:dyDescent="0.25">
      <c r="B22" s="39" t="s">
        <v>65</v>
      </c>
    </row>
    <row r="23" spans="1:2" x14ac:dyDescent="0.25">
      <c r="B23" s="39" t="s">
        <v>66</v>
      </c>
    </row>
    <row r="24" spans="1:2" x14ac:dyDescent="0.25">
      <c r="B24" s="39" t="s">
        <v>67</v>
      </c>
    </row>
    <row r="25" spans="1:2" x14ac:dyDescent="0.25">
      <c r="B25" s="39" t="s">
        <v>68</v>
      </c>
    </row>
    <row r="27" spans="1:2" x14ac:dyDescent="0.25">
      <c r="A27" t="s">
        <v>33</v>
      </c>
      <c r="B27" s="39" t="s">
        <v>69</v>
      </c>
    </row>
    <row r="28" spans="1:2" x14ac:dyDescent="0.25">
      <c r="B28" s="39" t="s">
        <v>70</v>
      </c>
    </row>
    <row r="29" spans="1:2" x14ac:dyDescent="0.25">
      <c r="B29" s="39" t="s">
        <v>71</v>
      </c>
    </row>
    <row r="30" spans="1:2" x14ac:dyDescent="0.25">
      <c r="B30" s="39" t="s">
        <v>72</v>
      </c>
    </row>
    <row r="31" spans="1:2" x14ac:dyDescent="0.25">
      <c r="B31" s="39" t="s">
        <v>73</v>
      </c>
    </row>
    <row r="32" spans="1:2" x14ac:dyDescent="0.25">
      <c r="B32" s="39" t="s">
        <v>74</v>
      </c>
    </row>
    <row r="33" spans="1:2" x14ac:dyDescent="0.25">
      <c r="B33" s="39" t="s">
        <v>75</v>
      </c>
    </row>
    <row r="34" spans="1:2" x14ac:dyDescent="0.25">
      <c r="B34" s="39" t="s">
        <v>76</v>
      </c>
    </row>
    <row r="35" spans="1:2" x14ac:dyDescent="0.25">
      <c r="B35" s="39" t="s">
        <v>77</v>
      </c>
    </row>
    <row r="36" spans="1:2" x14ac:dyDescent="0.25">
      <c r="B36" s="39" t="s">
        <v>78</v>
      </c>
    </row>
    <row r="37" spans="1:2" x14ac:dyDescent="0.25">
      <c r="B37" s="39" t="s">
        <v>79</v>
      </c>
    </row>
    <row r="38" spans="1:2" x14ac:dyDescent="0.25">
      <c r="B38" s="39" t="s">
        <v>80</v>
      </c>
    </row>
    <row r="39" spans="1:2" x14ac:dyDescent="0.25">
      <c r="B39" s="39" t="s">
        <v>81</v>
      </c>
    </row>
    <row r="40" spans="1:2" x14ac:dyDescent="0.25">
      <c r="B40" s="39" t="s">
        <v>82</v>
      </c>
    </row>
    <row r="41" spans="1:2" x14ac:dyDescent="0.25">
      <c r="B41" s="39" t="s">
        <v>83</v>
      </c>
    </row>
    <row r="42" spans="1:2" x14ac:dyDescent="0.25">
      <c r="B42" s="39" t="s">
        <v>84</v>
      </c>
    </row>
    <row r="43" spans="1:2" x14ac:dyDescent="0.25">
      <c r="B43" s="39" t="s">
        <v>85</v>
      </c>
    </row>
    <row r="44" spans="1:2" x14ac:dyDescent="0.25">
      <c r="B44" s="39" t="s">
        <v>86</v>
      </c>
    </row>
    <row r="46" spans="1:2" x14ac:dyDescent="0.25">
      <c r="A46" t="s">
        <v>42</v>
      </c>
      <c r="B46" s="39" t="s">
        <v>87</v>
      </c>
    </row>
    <row r="47" spans="1:2" x14ac:dyDescent="0.25">
      <c r="B47" s="39" t="s">
        <v>88</v>
      </c>
    </row>
    <row r="48" spans="1:2" x14ac:dyDescent="0.25">
      <c r="B48" s="39" t="s">
        <v>89</v>
      </c>
    </row>
    <row r="49" spans="1:2" x14ac:dyDescent="0.25">
      <c r="B49" s="39" t="s">
        <v>90</v>
      </c>
    </row>
    <row r="50" spans="1:2" x14ac:dyDescent="0.25">
      <c r="B50" s="39" t="s">
        <v>91</v>
      </c>
    </row>
    <row r="51" spans="1:2" x14ac:dyDescent="0.25">
      <c r="B51" s="39" t="s">
        <v>92</v>
      </c>
    </row>
    <row r="53" spans="1:2" x14ac:dyDescent="0.25">
      <c r="A53" t="s">
        <v>34</v>
      </c>
      <c r="B53" s="39" t="s">
        <v>93</v>
      </c>
    </row>
    <row r="54" spans="1:2" x14ac:dyDescent="0.25">
      <c r="B54" s="39" t="s">
        <v>94</v>
      </c>
    </row>
    <row r="55" spans="1:2" x14ac:dyDescent="0.25">
      <c r="B55" s="39" t="s">
        <v>95</v>
      </c>
    </row>
    <row r="56" spans="1:2" x14ac:dyDescent="0.25">
      <c r="B56" s="39" t="s">
        <v>96</v>
      </c>
    </row>
    <row r="57" spans="1:2" x14ac:dyDescent="0.25">
      <c r="B57" s="39" t="s">
        <v>97</v>
      </c>
    </row>
    <row r="58" spans="1:2" x14ac:dyDescent="0.25">
      <c r="B58" s="39" t="s">
        <v>98</v>
      </c>
    </row>
    <row r="59" spans="1:2" x14ac:dyDescent="0.25">
      <c r="B59" s="39" t="s">
        <v>99</v>
      </c>
    </row>
    <row r="60" spans="1:2" x14ac:dyDescent="0.25">
      <c r="B60" s="39" t="s">
        <v>100</v>
      </c>
    </row>
    <row r="61" spans="1:2" x14ac:dyDescent="0.25">
      <c r="B61" s="39" t="s">
        <v>101</v>
      </c>
    </row>
    <row r="62" spans="1:2" x14ac:dyDescent="0.25">
      <c r="B62" s="39" t="s">
        <v>102</v>
      </c>
    </row>
    <row r="63" spans="1:2" x14ac:dyDescent="0.25">
      <c r="B63" s="39" t="s">
        <v>103</v>
      </c>
    </row>
    <row r="64" spans="1:2" x14ac:dyDescent="0.25">
      <c r="B64" s="39" t="s">
        <v>104</v>
      </c>
    </row>
    <row r="65" spans="1:2" x14ac:dyDescent="0.25">
      <c r="B65" s="39" t="s">
        <v>105</v>
      </c>
    </row>
    <row r="67" spans="1:2" x14ac:dyDescent="0.25">
      <c r="A67" t="s">
        <v>106</v>
      </c>
      <c r="B67" s="39" t="s">
        <v>107</v>
      </c>
    </row>
    <row r="68" spans="1:2" x14ac:dyDescent="0.25">
      <c r="B68" s="39" t="s">
        <v>108</v>
      </c>
    </row>
    <row r="69" spans="1:2" x14ac:dyDescent="0.25">
      <c r="B69" s="39" t="s">
        <v>109</v>
      </c>
    </row>
    <row r="70" spans="1:2" x14ac:dyDescent="0.25">
      <c r="B70" s="39" t="s">
        <v>110</v>
      </c>
    </row>
    <row r="71" spans="1:2" x14ac:dyDescent="0.25">
      <c r="B71" s="39" t="s">
        <v>111</v>
      </c>
    </row>
    <row r="73" spans="1:2" x14ac:dyDescent="0.25">
      <c r="A73" t="s">
        <v>2</v>
      </c>
      <c r="B73" s="39" t="s">
        <v>112</v>
      </c>
    </row>
    <row r="75" spans="1:2" x14ac:dyDescent="0.25">
      <c r="A75" t="s">
        <v>113</v>
      </c>
      <c r="B75" s="39" t="s">
        <v>114</v>
      </c>
    </row>
    <row r="76" spans="1:2" x14ac:dyDescent="0.25">
      <c r="B76" s="39" t="s">
        <v>115</v>
      </c>
    </row>
    <row r="77" spans="1:2" x14ac:dyDescent="0.25">
      <c r="B77" s="39" t="s">
        <v>116</v>
      </c>
    </row>
    <row r="78" spans="1:2" x14ac:dyDescent="0.25">
      <c r="B78" s="39" t="s">
        <v>117</v>
      </c>
    </row>
    <row r="79" spans="1:2" x14ac:dyDescent="0.25">
      <c r="B79" s="39" t="s">
        <v>118</v>
      </c>
    </row>
    <row r="80" spans="1:2" x14ac:dyDescent="0.25">
      <c r="B80" s="39" t="s">
        <v>119</v>
      </c>
    </row>
    <row r="82" spans="1:2" x14ac:dyDescent="0.25">
      <c r="A82" t="s">
        <v>3</v>
      </c>
      <c r="B82" s="39" t="s">
        <v>120</v>
      </c>
    </row>
    <row r="84" spans="1:2" x14ac:dyDescent="0.25">
      <c r="A84" t="s">
        <v>121</v>
      </c>
      <c r="B84" s="39" t="s">
        <v>122</v>
      </c>
    </row>
    <row r="85" spans="1:2" x14ac:dyDescent="0.25">
      <c r="B85" s="39" t="s">
        <v>123</v>
      </c>
    </row>
    <row r="86" spans="1:2" x14ac:dyDescent="0.25">
      <c r="B86" s="39" t="s">
        <v>124</v>
      </c>
    </row>
    <row r="87" spans="1:2" x14ac:dyDescent="0.25">
      <c r="B87" s="39" t="s">
        <v>125</v>
      </c>
    </row>
    <row r="88" spans="1:2" x14ac:dyDescent="0.25">
      <c r="B88" s="39" t="s">
        <v>126</v>
      </c>
    </row>
    <row r="89" spans="1:2" x14ac:dyDescent="0.25">
      <c r="B89" s="39" t="s">
        <v>127</v>
      </c>
    </row>
    <row r="91" spans="1:2" x14ac:dyDescent="0.25">
      <c r="A91" t="s">
        <v>4</v>
      </c>
      <c r="B91" s="39" t="s">
        <v>128</v>
      </c>
    </row>
    <row r="92" spans="1:2" x14ac:dyDescent="0.25">
      <c r="B92" s="39" t="s">
        <v>129</v>
      </c>
    </row>
    <row r="94" spans="1:2" x14ac:dyDescent="0.25">
      <c r="A94" t="s">
        <v>31</v>
      </c>
      <c r="B94" s="39" t="s">
        <v>130</v>
      </c>
    </row>
    <row r="95" spans="1:2" x14ac:dyDescent="0.25">
      <c r="B95" s="39" t="s">
        <v>131</v>
      </c>
    </row>
    <row r="96" spans="1:2" x14ac:dyDescent="0.25">
      <c r="B96" s="39" t="s">
        <v>132</v>
      </c>
    </row>
    <row r="97" spans="1:2" x14ac:dyDescent="0.25">
      <c r="B97" s="39" t="s">
        <v>133</v>
      </c>
    </row>
    <row r="98" spans="1:2" x14ac:dyDescent="0.25">
      <c r="B98" s="39" t="s">
        <v>134</v>
      </c>
    </row>
    <row r="99" spans="1:2" x14ac:dyDescent="0.25">
      <c r="B99" s="39" t="s">
        <v>135</v>
      </c>
    </row>
    <row r="100" spans="1:2" x14ac:dyDescent="0.25">
      <c r="B100" s="39" t="s">
        <v>136</v>
      </c>
    </row>
    <row r="102" spans="1:2" x14ac:dyDescent="0.25">
      <c r="A102" t="s">
        <v>43</v>
      </c>
      <c r="B102" s="39" t="s">
        <v>137</v>
      </c>
    </row>
    <row r="103" spans="1:2" x14ac:dyDescent="0.25">
      <c r="B103" s="39" t="s">
        <v>138</v>
      </c>
    </row>
    <row r="104" spans="1:2" x14ac:dyDescent="0.25">
      <c r="B104" s="39" t="s">
        <v>139</v>
      </c>
    </row>
    <row r="105" spans="1:2" x14ac:dyDescent="0.25">
      <c r="B105" s="39" t="s">
        <v>140</v>
      </c>
    </row>
    <row r="106" spans="1:2" x14ac:dyDescent="0.25">
      <c r="B106" s="39" t="s">
        <v>141</v>
      </c>
    </row>
    <row r="107" spans="1:2" x14ac:dyDescent="0.25">
      <c r="B107" s="39" t="s">
        <v>142</v>
      </c>
    </row>
    <row r="109" spans="1:2" x14ac:dyDescent="0.25">
      <c r="A109" t="s">
        <v>143</v>
      </c>
      <c r="B109" s="39" t="s">
        <v>144</v>
      </c>
    </row>
    <row r="110" spans="1:2" x14ac:dyDescent="0.25">
      <c r="B110" s="39" t="s">
        <v>145</v>
      </c>
    </row>
    <row r="112" spans="1:2" x14ac:dyDescent="0.25">
      <c r="A112" t="s">
        <v>5</v>
      </c>
      <c r="B112" s="39" t="s">
        <v>146</v>
      </c>
    </row>
    <row r="114" spans="1:2" x14ac:dyDescent="0.25">
      <c r="A114" t="s">
        <v>6</v>
      </c>
      <c r="B114" s="39" t="s">
        <v>147</v>
      </c>
    </row>
    <row r="115" spans="1:2" x14ac:dyDescent="0.25">
      <c r="B115" s="39" t="s">
        <v>148</v>
      </c>
    </row>
    <row r="116" spans="1:2" x14ac:dyDescent="0.25">
      <c r="B116" s="39" t="s">
        <v>149</v>
      </c>
    </row>
    <row r="117" spans="1:2" x14ac:dyDescent="0.25">
      <c r="B117" s="39" t="s">
        <v>150</v>
      </c>
    </row>
    <row r="118" spans="1:2" x14ac:dyDescent="0.25">
      <c r="B118" s="39" t="s">
        <v>151</v>
      </c>
    </row>
    <row r="119" spans="1:2" x14ac:dyDescent="0.25">
      <c r="B119" s="39" t="s">
        <v>152</v>
      </c>
    </row>
    <row r="121" spans="1:2" x14ac:dyDescent="0.25">
      <c r="A121" t="s">
        <v>153</v>
      </c>
      <c r="B121" s="39" t="s">
        <v>154</v>
      </c>
    </row>
    <row r="123" spans="1:2" x14ac:dyDescent="0.25">
      <c r="A123" t="s">
        <v>11</v>
      </c>
      <c r="B123" s="39" t="s">
        <v>155</v>
      </c>
    </row>
    <row r="124" spans="1:2" x14ac:dyDescent="0.25">
      <c r="B124" s="39" t="s">
        <v>156</v>
      </c>
    </row>
    <row r="125" spans="1:2" x14ac:dyDescent="0.25">
      <c r="B125" s="39" t="s">
        <v>157</v>
      </c>
    </row>
    <row r="126" spans="1:2" x14ac:dyDescent="0.25">
      <c r="B126" s="39" t="s">
        <v>158</v>
      </c>
    </row>
    <row r="127" spans="1:2" x14ac:dyDescent="0.25">
      <c r="B127" s="39" t="s">
        <v>159</v>
      </c>
    </row>
    <row r="128" spans="1:2" x14ac:dyDescent="0.25">
      <c r="B128" s="39" t="s">
        <v>160</v>
      </c>
    </row>
    <row r="129" spans="1:2" x14ac:dyDescent="0.25">
      <c r="B129" s="39" t="s">
        <v>161</v>
      </c>
    </row>
    <row r="130" spans="1:2" x14ac:dyDescent="0.25">
      <c r="B130" s="39" t="s">
        <v>162</v>
      </c>
    </row>
    <row r="132" spans="1:2" x14ac:dyDescent="0.25">
      <c r="A132" t="s">
        <v>7</v>
      </c>
      <c r="B132" s="39" t="s">
        <v>163</v>
      </c>
    </row>
    <row r="133" spans="1:2" x14ac:dyDescent="0.25">
      <c r="B133" s="39" t="s">
        <v>164</v>
      </c>
    </row>
    <row r="134" spans="1:2" x14ac:dyDescent="0.25">
      <c r="B134" s="39" t="s">
        <v>165</v>
      </c>
    </row>
    <row r="135" spans="1:2" x14ac:dyDescent="0.25">
      <c r="B135" s="39" t="s">
        <v>166</v>
      </c>
    </row>
    <row r="136" spans="1:2" x14ac:dyDescent="0.25">
      <c r="B136" s="39" t="s">
        <v>167</v>
      </c>
    </row>
    <row r="137" spans="1:2" x14ac:dyDescent="0.25">
      <c r="B137" s="39" t="s">
        <v>168</v>
      </c>
    </row>
    <row r="139" spans="1:2" x14ac:dyDescent="0.25">
      <c r="A139" t="s">
        <v>8</v>
      </c>
      <c r="B139" s="39" t="s">
        <v>169</v>
      </c>
    </row>
    <row r="140" spans="1:2" x14ac:dyDescent="0.25">
      <c r="B140" s="39" t="s">
        <v>170</v>
      </c>
    </row>
    <row r="141" spans="1:2" x14ac:dyDescent="0.25">
      <c r="B141" s="39" t="s">
        <v>171</v>
      </c>
    </row>
    <row r="142" spans="1:2" x14ac:dyDescent="0.25">
      <c r="B142" s="39" t="s">
        <v>172</v>
      </c>
    </row>
    <row r="143" spans="1:2" x14ac:dyDescent="0.25">
      <c r="B143" s="39" t="s">
        <v>173</v>
      </c>
    </row>
    <row r="144" spans="1:2" x14ac:dyDescent="0.25">
      <c r="B144" s="39" t="s">
        <v>174</v>
      </c>
    </row>
    <row r="146" spans="1:2" x14ac:dyDescent="0.25">
      <c r="A146" t="s">
        <v>32</v>
      </c>
      <c r="B146" s="39" t="s">
        <v>175</v>
      </c>
    </row>
    <row r="147" spans="1:2" x14ac:dyDescent="0.25">
      <c r="B147" s="39" t="s">
        <v>176</v>
      </c>
    </row>
    <row r="148" spans="1:2" x14ac:dyDescent="0.25">
      <c r="B148" s="39" t="s">
        <v>177</v>
      </c>
    </row>
    <row r="149" spans="1:2" x14ac:dyDescent="0.25">
      <c r="B149" s="39" t="s">
        <v>178</v>
      </c>
    </row>
    <row r="150" spans="1:2" x14ac:dyDescent="0.25">
      <c r="B150" s="39" t="s">
        <v>179</v>
      </c>
    </row>
    <row r="151" spans="1:2" x14ac:dyDescent="0.25">
      <c r="B151" s="39" t="s">
        <v>180</v>
      </c>
    </row>
    <row r="153" spans="1:2" x14ac:dyDescent="0.25">
      <c r="A153" t="s">
        <v>9</v>
      </c>
      <c r="B153" s="39" t="s">
        <v>181</v>
      </c>
    </row>
    <row r="154" spans="1:2" x14ac:dyDescent="0.25">
      <c r="B154" s="39" t="s">
        <v>182</v>
      </c>
    </row>
    <row r="155" spans="1:2" x14ac:dyDescent="0.25">
      <c r="B155" s="39" t="s">
        <v>183</v>
      </c>
    </row>
    <row r="156" spans="1:2" x14ac:dyDescent="0.25">
      <c r="B156" s="39" t="s">
        <v>184</v>
      </c>
    </row>
    <row r="157" spans="1:2" x14ac:dyDescent="0.25">
      <c r="A157" t="s">
        <v>10</v>
      </c>
      <c r="B157" s="39" t="s">
        <v>185</v>
      </c>
    </row>
  </sheetData>
  <pageMargins left="0.70866141732283472" right="0.70866141732283472" top="0.74803149606299213" bottom="0.74803149606299213" header="0.31496062992125984" footer="0.31496062992125984"/>
  <pageSetup paperSize="9" scale="31" orientation="portrait" r:id="rId1"/>
  <headerFooter>
    <oddHeader>&amp;R&amp;"Arial,Regular"&amp;13Public</oddHeader>
    <oddFooter>&amp;C_x000D_&amp;1#&amp;"Calibri"&amp;10&amp;K000000 CONTROLLED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Information page</vt:lpstr>
      <vt:lpstr>Graphs </vt:lpstr>
      <vt:lpstr>Graphs %</vt:lpstr>
      <vt:lpstr>Utility</vt:lpstr>
      <vt:lpstr>Teachers</vt:lpstr>
      <vt:lpstr>Support staff</vt:lpstr>
      <vt:lpstr>Data</vt:lpstr>
      <vt:lpstr>Places</vt:lpstr>
      <vt:lpstr>Cost Elements</vt:lpstr>
      <vt:lpstr>Lookup</vt:lpstr>
      <vt:lpstr>column</vt:lpstr>
      <vt:lpstr>column2</vt:lpstr>
      <vt:lpstr>cost</vt:lpstr>
      <vt:lpstr>data</vt:lpstr>
      <vt:lpstr>data2</vt:lpstr>
      <vt:lpstr>data3</vt:lpstr>
      <vt:lpstr>day</vt:lpstr>
      <vt:lpstr>Data!Print_Area</vt:lpstr>
      <vt:lpstr>'Graphs '!Print_Area</vt:lpstr>
      <vt:lpstr>'Graphs %'!Print_Area</vt:lpstr>
      <vt:lpstr>Data!Print_Titles</vt:lpstr>
      <vt:lpstr>total</vt:lpstr>
    </vt:vector>
  </TitlesOfParts>
  <Company>Derbyshire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Wainwright</dc:creator>
  <cp:lastModifiedBy>Karen Sellors (Corporate Services and Transformation)</cp:lastModifiedBy>
  <cp:lastPrinted>2016-09-14T12:36:01Z</cp:lastPrinted>
  <dcterms:created xsi:type="dcterms:W3CDTF">2013-08-09T13:02:07Z</dcterms:created>
  <dcterms:modified xsi:type="dcterms:W3CDTF">2025-08-29T08:18:30Z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8904da-5dbb-4716-9521-7a682c6e8720_Enabled">
    <vt:lpwstr>true</vt:lpwstr>
  </property>
  <property fmtid="{D5CDD505-2E9C-101B-9397-08002B2CF9AE}" pid="3" name="MSIP_Label_768904da-5dbb-4716-9521-7a682c6e8720_SetDate">
    <vt:lpwstr>2024-08-12T18:11:57Z</vt:lpwstr>
  </property>
  <property fmtid="{D5CDD505-2E9C-101B-9397-08002B2CF9AE}" pid="4" name="MSIP_Label_768904da-5dbb-4716-9521-7a682c6e8720_Method">
    <vt:lpwstr>Standard</vt:lpwstr>
  </property>
  <property fmtid="{D5CDD505-2E9C-101B-9397-08002B2CF9AE}" pid="5" name="MSIP_Label_768904da-5dbb-4716-9521-7a682c6e8720_Name">
    <vt:lpwstr>DCC Controlled</vt:lpwstr>
  </property>
  <property fmtid="{D5CDD505-2E9C-101B-9397-08002B2CF9AE}" pid="6" name="MSIP_Label_768904da-5dbb-4716-9521-7a682c6e8720_SiteId">
    <vt:lpwstr>429a8eb3-3210-4e1a-aaa2-6ccde0ddabc5</vt:lpwstr>
  </property>
  <property fmtid="{D5CDD505-2E9C-101B-9397-08002B2CF9AE}" pid="7" name="MSIP_Label_768904da-5dbb-4716-9521-7a682c6e8720_ActionId">
    <vt:lpwstr>27639b51-8642-4c5a-a8f5-e219570ae32c</vt:lpwstr>
  </property>
  <property fmtid="{D5CDD505-2E9C-101B-9397-08002B2CF9AE}" pid="8" name="MSIP_Label_768904da-5dbb-4716-9521-7a682c6e8720_ContentBits">
    <vt:lpwstr>2</vt:lpwstr>
  </property>
</Properties>
</file>