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Websites\SchoolsNet\SchoolsNet Documents\Administration Services and Support\Finance and Legal\School leases\"/>
    </mc:Choice>
  </mc:AlternateContent>
  <xr:revisionPtr revIDLastSave="0" documentId="13_ncr:1_{F4F9EB7B-16B3-48F0-BC29-515A8F992E34}" xr6:coauthVersionLast="47" xr6:coauthVersionMax="47" xr10:uidLastSave="{00000000-0000-0000-0000-000000000000}"/>
  <workbookProtection workbookAlgorithmName="SHA-512" workbookHashValue="RNI1JD4AX5P/4kKdJJ2IODUZYoLi0I/enLXCqpqr0s06Q5eS+9enTPcThogjNtpry0769J2dTMiDPDxUbh1q7w==" workbookSaltValue="1tSu9sKfdeWvd92gR/tK7Q==" workbookSpinCount="100000" lockStructure="1"/>
  <bookViews>
    <workbookView xWindow="-120" yWindow="-120" windowWidth="29040" windowHeight="15720" tabRatio="705" xr2:uid="{2ECF1ABE-24E5-47F3-85C1-7BFD06BA2DA9}"/>
  </bookViews>
  <sheets>
    <sheet name="Instructions" sheetId="1" r:id="rId1"/>
    <sheet name="School data" sheetId="3" r:id="rId2"/>
    <sheet name="Microsoft 365" sheetId="2" r:id="rId3"/>
    <sheet name="Masterlist 2025-26" sheetId="5" state="hidden" r:id="rId4"/>
    <sheet name="Schools list" sheetId="4" state="hidden" r:id="rId5"/>
    <sheet name="Notes" sheetId="6" state="hidden" r:id="rId6"/>
  </sheets>
  <definedNames>
    <definedName name="_xlnm._FilterDatabase" localSheetId="3" hidden="1">'Masterlist 2025-26'!$A$9:$X$430</definedName>
    <definedName name="_xlnm._FilterDatabase" localSheetId="1" hidden="1">'School data'!$B$11:$M$20</definedName>
    <definedName name="_xlnm._FilterDatabase" localSheetId="4" hidden="1">'Schools list'!$A$1:$F$240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33" i="5" l="1"/>
  <c r="O201" i="5"/>
  <c r="O175" i="5"/>
  <c r="O146" i="5"/>
  <c r="O48" i="5"/>
  <c r="K2" i="3"/>
  <c r="U10" i="5" l="1"/>
  <c r="R10" i="5"/>
  <c r="Q10" i="5"/>
  <c r="P10" i="5"/>
  <c r="O10" i="5"/>
  <c r="M10" i="5"/>
  <c r="L10" i="5"/>
  <c r="K10" i="5"/>
  <c r="J10" i="5"/>
  <c r="I10" i="5"/>
  <c r="B3" i="3"/>
  <c r="M12" i="3" s="1" a="1"/>
  <c r="M12" i="3" s="1"/>
  <c r="L12" i="3" l="1" a="1"/>
  <c r="L12" i="3" s="1"/>
  <c r="C12" i="3" a="1"/>
  <c r="C12" i="3" s="1"/>
  <c r="B12" i="3" a="1"/>
  <c r="B12" i="3" s="1"/>
  <c r="E12" i="3" a="1"/>
  <c r="E12" i="3" s="1"/>
  <c r="G12" i="3" a="1"/>
  <c r="G12" i="3" s="1"/>
  <c r="H12" i="3" a="1"/>
  <c r="H12" i="3" s="1"/>
  <c r="J12" i="3" a="1"/>
  <c r="J12" i="3" s="1"/>
  <c r="B4" i="3"/>
  <c r="O2" i="3"/>
  <c r="O12" i="3" l="1"/>
  <c r="O24" i="3"/>
  <c r="O32" i="3"/>
  <c r="O40" i="3"/>
  <c r="O25" i="3"/>
  <c r="O33" i="3"/>
  <c r="O41" i="3"/>
  <c r="O27" i="3"/>
  <c r="O35" i="3"/>
  <c r="O17" i="3"/>
  <c r="O18" i="3"/>
  <c r="O26" i="3"/>
  <c r="O34" i="3"/>
  <c r="O19" i="3"/>
  <c r="O20" i="3"/>
  <c r="O28" i="3"/>
  <c r="O36" i="3"/>
  <c r="O29" i="3"/>
  <c r="O37" i="3"/>
  <c r="O22" i="3"/>
  <c r="O30" i="3"/>
  <c r="O38" i="3"/>
  <c r="O23" i="3"/>
  <c r="O31" i="3"/>
  <c r="O39" i="3"/>
  <c r="O21" i="3"/>
  <c r="N35" i="3"/>
  <c r="N31" i="3"/>
  <c r="N27" i="3"/>
  <c r="N12" i="3"/>
  <c r="N30" i="3"/>
  <c r="O13" i="3"/>
  <c r="N25" i="3"/>
  <c r="O14" i="3"/>
  <c r="N38" i="3"/>
  <c r="N29" i="3"/>
  <c r="N17" i="3"/>
  <c r="O15" i="3"/>
  <c r="N37" i="3"/>
  <c r="N21" i="3"/>
  <c r="N34" i="3"/>
  <c r="O16" i="3"/>
  <c r="N20" i="3"/>
  <c r="N36" i="3"/>
  <c r="N26" i="3"/>
  <c r="N32" i="3"/>
  <c r="N24" i="3"/>
  <c r="N41" i="3"/>
  <c r="N23" i="3"/>
  <c r="N40" i="3"/>
  <c r="N19" i="3"/>
  <c r="N22" i="3"/>
  <c r="N39" i="3"/>
  <c r="N33" i="3"/>
  <c r="N28" i="3"/>
  <c r="N18" i="3"/>
  <c r="N14" i="3"/>
  <c r="N13" i="3"/>
  <c r="N16" i="3"/>
  <c r="N15" i="3"/>
  <c r="O10" i="3" l="1"/>
  <c r="C7" i="3" s="1"/>
  <c r="D7" i="3" s="1"/>
  <c r="N10" i="3"/>
  <c r="C6" i="3" s="1"/>
  <c r="D6" i="3"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<sst xmlns="http://schemas.openxmlformats.org/spreadsheetml/2006/main" count="6563" uniqueCount="1824">
  <si>
    <t>Instructions:</t>
  </si>
  <si>
    <t>Please note, this spreadsheet works with Excel 365 and Excel 2021 only. If you are using a desktop version of Excel which pre-dates these, you will need to re-open the spreadsheet via the Microsoft 365 web browser instead, which is free to use.</t>
  </si>
  <si>
    <t>The spreadsheet should open from here, however, if it doesn’t, please click on ‘My Content’ (on the left-hand side) and it should be in there, where you will be able to open it. You should now be able to view the data.</t>
  </si>
  <si>
    <t>Today:</t>
  </si>
  <si>
    <t>PIN No:</t>
  </si>
  <si>
    <t>DfE No:</t>
  </si>
  <si>
    <t>School:</t>
  </si>
  <si>
    <t>Description of Asset being leased</t>
  </si>
  <si>
    <t>Number of assets leased?</t>
  </si>
  <si>
    <t>Company</t>
  </si>
  <si>
    <t>Lease Start Date</t>
  </si>
  <si>
    <t>Lease End Date</t>
  </si>
  <si>
    <t>Duration of Lease</t>
  </si>
  <si>
    <t>Regular Payment Amount</t>
  </si>
  <si>
    <t>Lease Payments Frequency</t>
  </si>
  <si>
    <t>One-Off Payments</t>
  </si>
  <si>
    <t>Date of One-Off Payment</t>
  </si>
  <si>
    <t>Agreement or invoice received?</t>
  </si>
  <si>
    <t>DfE No</t>
  </si>
  <si>
    <t>DfE</t>
  </si>
  <si>
    <t>CC</t>
  </si>
  <si>
    <t>School</t>
  </si>
  <si>
    <t>PIN No</t>
  </si>
  <si>
    <t>CIN1001</t>
  </si>
  <si>
    <t>Hadfield Nursery School</t>
  </si>
  <si>
    <t>CIN1002</t>
  </si>
  <si>
    <t>Gamesley Early Excellence Centre</t>
  </si>
  <si>
    <t>CIN1012</t>
  </si>
  <si>
    <t>New Mills Nursery School</t>
  </si>
  <si>
    <t>CIN1013</t>
  </si>
  <si>
    <t>Ripley Nursery School</t>
  </si>
  <si>
    <t>CIN1016</t>
  </si>
  <si>
    <t>Flagg Nursery School</t>
  </si>
  <si>
    <t>CIN1018</t>
  </si>
  <si>
    <t>Pinxton Nursery School</t>
  </si>
  <si>
    <t>CIN1019</t>
  </si>
  <si>
    <t>South Normanton Nursery School</t>
  </si>
  <si>
    <t>CIN1020</t>
  </si>
  <si>
    <t>Alfreton Nursery School</t>
  </si>
  <si>
    <t>CIP2000</t>
  </si>
  <si>
    <t>Leys Junior School</t>
  </si>
  <si>
    <t>CIP2002</t>
  </si>
  <si>
    <t>Croft Infant School</t>
  </si>
  <si>
    <t>CIP2003</t>
  </si>
  <si>
    <t>Woodbridge Junior School</t>
  </si>
  <si>
    <t>CIP2006</t>
  </si>
  <si>
    <t>Riddings Infant and Nursery School</t>
  </si>
  <si>
    <t>CIP2010</t>
  </si>
  <si>
    <t>Swanwick Primary School</t>
  </si>
  <si>
    <t>CIP2011</t>
  </si>
  <si>
    <t>Brampton Primary School</t>
  </si>
  <si>
    <t>CIP2012</t>
  </si>
  <si>
    <t>Gorseybrigg Primary School and Nursery</t>
  </si>
  <si>
    <t>CIP2013</t>
  </si>
  <si>
    <t>Chapel-en-le-Frith CofE VC Primary School</t>
  </si>
  <si>
    <t>CIP2017</t>
  </si>
  <si>
    <t>Ashover Primary School</t>
  </si>
  <si>
    <t>CIP2018</t>
  </si>
  <si>
    <t>Aston-on-Trent Primary School</t>
  </si>
  <si>
    <t>CIP2019</t>
  </si>
  <si>
    <t>Bramley Vale Primary School</t>
  </si>
  <si>
    <t>CIP2021</t>
  </si>
  <si>
    <t>Bamford Primary School</t>
  </si>
  <si>
    <t>CIP2022</t>
  </si>
  <si>
    <t>Barlborough Primary School</t>
  </si>
  <si>
    <t>CIP2041</t>
  </si>
  <si>
    <t>Blackwell Community Primary and Nursery School</t>
  </si>
  <si>
    <t>CIP2043</t>
  </si>
  <si>
    <t>Newton Primary School</t>
  </si>
  <si>
    <t>CIP2044</t>
  </si>
  <si>
    <t>Westhouses Primary School</t>
  </si>
  <si>
    <t>CIP2045</t>
  </si>
  <si>
    <t>New Bolsover Primary and Nursery School</t>
  </si>
  <si>
    <t>CIP2046</t>
  </si>
  <si>
    <t>Brockley Primary School</t>
  </si>
  <si>
    <t>CIP2048</t>
  </si>
  <si>
    <t>Bolsover Infant School</t>
  </si>
  <si>
    <t>CIP2050</t>
  </si>
  <si>
    <t>Cutthorpe Primary School</t>
  </si>
  <si>
    <t>CIP2051</t>
  </si>
  <si>
    <t>Wigley Primary School</t>
  </si>
  <si>
    <t>CIP2052</t>
  </si>
  <si>
    <t>Brassington Primary School</t>
  </si>
  <si>
    <t>CIP2053</t>
  </si>
  <si>
    <t>Firfield Primary School</t>
  </si>
  <si>
    <t>CIP2057</t>
  </si>
  <si>
    <t>Henry Bradley Infant School</t>
  </si>
  <si>
    <t>CIP2058</t>
  </si>
  <si>
    <t>Burbage Primary School</t>
  </si>
  <si>
    <t>CIP2060</t>
  </si>
  <si>
    <t>Buxton Junior School</t>
  </si>
  <si>
    <t>CIP2061</t>
  </si>
  <si>
    <t>Buxton Infant School</t>
  </si>
  <si>
    <t>CIP2062</t>
  </si>
  <si>
    <t>Harpur Hill Primary School</t>
  </si>
  <si>
    <t>CIP2068</t>
  </si>
  <si>
    <t>Combs Infant School</t>
  </si>
  <si>
    <t>CIP2072</t>
  </si>
  <si>
    <t>Buxworth Primary School</t>
  </si>
  <si>
    <t>CIP2076</t>
  </si>
  <si>
    <t>Holmgate Primary School and Nursery</t>
  </si>
  <si>
    <t>CIP2079</t>
  </si>
  <si>
    <t>Clowne Junior School</t>
  </si>
  <si>
    <t>CIP2080</t>
  </si>
  <si>
    <t>Clowne Infant and Nursery School</t>
  </si>
  <si>
    <t>CIP2082</t>
  </si>
  <si>
    <t>Crich Junior School</t>
  </si>
  <si>
    <t>CIP2083</t>
  </si>
  <si>
    <t>Curbar Primary School</t>
  </si>
  <si>
    <t>CIP2084</t>
  </si>
  <si>
    <t>Lea Primary School</t>
  </si>
  <si>
    <t>CIP2085</t>
  </si>
  <si>
    <t>Doveridge Primary School</t>
  </si>
  <si>
    <t>CIP2086</t>
  </si>
  <si>
    <t>Draycott Primary</t>
  </si>
  <si>
    <t>CIP2089</t>
  </si>
  <si>
    <t>Dronfield Junior School</t>
  </si>
  <si>
    <t>CIP2091</t>
  </si>
  <si>
    <t>Dronfield Infant School</t>
  </si>
  <si>
    <t>CIP2092</t>
  </si>
  <si>
    <t>William Levick Primary School</t>
  </si>
  <si>
    <t>CIP2095</t>
  </si>
  <si>
    <t>Birk Hill Infant &amp; Nursery School</t>
  </si>
  <si>
    <t>CIP2097</t>
  </si>
  <si>
    <t>Marsh Lane Primary School</t>
  </si>
  <si>
    <t>CIP2101</t>
  </si>
  <si>
    <t>Renishaw Primary School</t>
  </si>
  <si>
    <t>CIP2102</t>
  </si>
  <si>
    <t>Ridgeway Primary School</t>
  </si>
  <si>
    <t>CIP2103</t>
  </si>
  <si>
    <t>Egginton Primary School</t>
  </si>
  <si>
    <t>CIP2104</t>
  </si>
  <si>
    <t>Creswell Junior School</t>
  </si>
  <si>
    <t>CIP2105</t>
  </si>
  <si>
    <t>Etwall Primary School</t>
  </si>
  <si>
    <t>CIP2106</t>
  </si>
  <si>
    <t>Grindleford Primary School</t>
  </si>
  <si>
    <t>CIP2107</t>
  </si>
  <si>
    <t>Findern Primary School</t>
  </si>
  <si>
    <t>CIP2109</t>
  </si>
  <si>
    <t>Padfield Community Primary School</t>
  </si>
  <si>
    <t>CIP2113</t>
  </si>
  <si>
    <t>Grassmoor Primary School</t>
  </si>
  <si>
    <t>CIP2115</t>
  </si>
  <si>
    <t>Hayfield Primary School</t>
  </si>
  <si>
    <t>CIP2124</t>
  </si>
  <si>
    <t>Marlpool Junior School</t>
  </si>
  <si>
    <t>CIP2125</t>
  </si>
  <si>
    <t>Marlpool Infant School</t>
  </si>
  <si>
    <t>CIP2126</t>
  </si>
  <si>
    <t>Coppice Primary School</t>
  </si>
  <si>
    <t>CIP2131</t>
  </si>
  <si>
    <t>Penny Acres Primary School</t>
  </si>
  <si>
    <t>CIP2132</t>
  </si>
  <si>
    <t>Hope Primary School</t>
  </si>
  <si>
    <t>CIP2138</t>
  </si>
  <si>
    <t>Cotmanhay Junior School</t>
  </si>
  <si>
    <t>CIP2139</t>
  </si>
  <si>
    <t>Cotmanhay Infant and Nursery School</t>
  </si>
  <si>
    <t>CIP2141</t>
  </si>
  <si>
    <t>Granby Junior School</t>
  </si>
  <si>
    <t>CIP2142</t>
  </si>
  <si>
    <t>Hallam Fields Junior School</t>
  </si>
  <si>
    <t>CIP2146</t>
  </si>
  <si>
    <t>Charlotte Nursery and Infant School</t>
  </si>
  <si>
    <t>CIP2149</t>
  </si>
  <si>
    <t>Kilburn Infant and Nursery School</t>
  </si>
  <si>
    <t>CIP2150</t>
  </si>
  <si>
    <t>Killamarsh Junior School</t>
  </si>
  <si>
    <t>CIP2151</t>
  </si>
  <si>
    <t>Killamarsh Infant School</t>
  </si>
  <si>
    <t>CIP2153</t>
  </si>
  <si>
    <t>Little Eaton Primary School</t>
  </si>
  <si>
    <t>CIP2157</t>
  </si>
  <si>
    <t>Harrington Junior School</t>
  </si>
  <si>
    <t>CIP2159</t>
  </si>
  <si>
    <t>Parklands Infant and Nursery School</t>
  </si>
  <si>
    <t>CIP2160</t>
  </si>
  <si>
    <t>Grange Primary School</t>
  </si>
  <si>
    <t>CIP2161</t>
  </si>
  <si>
    <t>Longmoor Primary School</t>
  </si>
  <si>
    <t>CIP2172</t>
  </si>
  <si>
    <t>Darley Dale Primary School</t>
  </si>
  <si>
    <t>CIP2173</t>
  </si>
  <si>
    <t>Tansley Primary School</t>
  </si>
  <si>
    <t>CIP2174</t>
  </si>
  <si>
    <t>Melbourne Junior School</t>
  </si>
  <si>
    <t>CIP2175</t>
  </si>
  <si>
    <t>Melbourne Infant School</t>
  </si>
  <si>
    <t>CIP2177</t>
  </si>
  <si>
    <t>Morley Primary School</t>
  </si>
  <si>
    <t>CIP2179</t>
  </si>
  <si>
    <t>New Mills Primary School</t>
  </si>
  <si>
    <t>CIP2181</t>
  </si>
  <si>
    <t>Newtown Primary School (High Peak Federation)</t>
  </si>
  <si>
    <t>CIP2182</t>
  </si>
  <si>
    <t>Thornsett Primary School (High Peak Federation)</t>
  </si>
  <si>
    <t>CIP2186</t>
  </si>
  <si>
    <t>Overseal Primary School</t>
  </si>
  <si>
    <t>CIP2187</t>
  </si>
  <si>
    <t>Parwich Primary School</t>
  </si>
  <si>
    <t>CIP2190</t>
  </si>
  <si>
    <t>Pilsley Primary School</t>
  </si>
  <si>
    <t>CIP2191</t>
  </si>
  <si>
    <t>Park House Primary School</t>
  </si>
  <si>
    <t>CIP2196</t>
  </si>
  <si>
    <t>Anthony Bek Community Primary School</t>
  </si>
  <si>
    <t>CIP2201</t>
  </si>
  <si>
    <t>Ripley Junior School</t>
  </si>
  <si>
    <t>CIP2202</t>
  </si>
  <si>
    <t>Ripley Infant School</t>
  </si>
  <si>
    <t>CIP2210</t>
  </si>
  <si>
    <t>Ladycross Infant School</t>
  </si>
  <si>
    <t>CIP2213</t>
  </si>
  <si>
    <t>Palterton Primary School</t>
  </si>
  <si>
    <t>CIP2219</t>
  </si>
  <si>
    <t>Brookfield Primary School</t>
  </si>
  <si>
    <t>CIP2223</t>
  </si>
  <si>
    <t>Shirland Primary School</t>
  </si>
  <si>
    <t>CIP2227</t>
  </si>
  <si>
    <t>The Brigg Infant School</t>
  </si>
  <si>
    <t>CIP2228</t>
  </si>
  <si>
    <t>Glebe Junior School</t>
  </si>
  <si>
    <t>CIP2229</t>
  </si>
  <si>
    <t>South Wingfield Primary School</t>
  </si>
  <si>
    <t>CIP2239</t>
  </si>
  <si>
    <t>Staveley Junior School</t>
  </si>
  <si>
    <t>CIP2242</t>
  </si>
  <si>
    <t>Speedwell Infant School</t>
  </si>
  <si>
    <t>CIP2243</t>
  </si>
  <si>
    <t>Duckmanton Primary School</t>
  </si>
  <si>
    <t>CIP2244</t>
  </si>
  <si>
    <t>Sudbury Primary School</t>
  </si>
  <si>
    <t>CIP2245</t>
  </si>
  <si>
    <t>Arkwright Primary School</t>
  </si>
  <si>
    <t>CIP2253</t>
  </si>
  <si>
    <t>Newhall Community Junior School</t>
  </si>
  <si>
    <t>CIP2254</t>
  </si>
  <si>
    <t>Newhall Infant School</t>
  </si>
  <si>
    <t>CIP2255</t>
  </si>
  <si>
    <t>Stanton Primary School</t>
  </si>
  <si>
    <t>CIP2257</t>
  </si>
  <si>
    <t>Town End Junior School</t>
  </si>
  <si>
    <t>CIP2258</t>
  </si>
  <si>
    <t>Tibshelf Infant School</t>
  </si>
  <si>
    <t>CIP2260</t>
  </si>
  <si>
    <t>Unstone Junior School</t>
  </si>
  <si>
    <t>CIP2262</t>
  </si>
  <si>
    <t>Unstone St Mary's Nursery &amp; Infant School</t>
  </si>
  <si>
    <t>CIP2266</t>
  </si>
  <si>
    <t>Wessington Primary School</t>
  </si>
  <si>
    <t>CIP2268</t>
  </si>
  <si>
    <t>Whaley Bridge Primary School</t>
  </si>
  <si>
    <t>CIP2269</t>
  </si>
  <si>
    <t>Furness Vale Primary and Nursery School</t>
  </si>
  <si>
    <t>CIP2270</t>
  </si>
  <si>
    <t>Whitwell Primary School</t>
  </si>
  <si>
    <t>CIP2274</t>
  </si>
  <si>
    <t>Deer Park Primary School</t>
  </si>
  <si>
    <t>CIP2275</t>
  </si>
  <si>
    <t>Wirksworth Junior School</t>
  </si>
  <si>
    <t>CIP2277</t>
  </si>
  <si>
    <t>Middleton Community Primary School</t>
  </si>
  <si>
    <t>CIP2279</t>
  </si>
  <si>
    <t>Peak Dale Primary School</t>
  </si>
  <si>
    <t>CIP2283</t>
  </si>
  <si>
    <t>Cavendish Junior School</t>
  </si>
  <si>
    <t>CIP2285</t>
  </si>
  <si>
    <t>Spire Nursery and Infant School</t>
  </si>
  <si>
    <t>CIP2286</t>
  </si>
  <si>
    <t>Spire Junior School</t>
  </si>
  <si>
    <t>CIP2288</t>
  </si>
  <si>
    <t>Hasland Junior School</t>
  </si>
  <si>
    <t>CIP2289</t>
  </si>
  <si>
    <t>Hasland Infant School</t>
  </si>
  <si>
    <t>CIP2293</t>
  </si>
  <si>
    <t>Highfield Hall Primary School</t>
  </si>
  <si>
    <t>CIP2296</t>
  </si>
  <si>
    <t>Abercrombie Primary School</t>
  </si>
  <si>
    <t>CIP2306</t>
  </si>
  <si>
    <t>The Park Infant &amp; Nursery School</t>
  </si>
  <si>
    <t>CIP2307</t>
  </si>
  <si>
    <t>Brockwell Nursery and Infant School</t>
  </si>
  <si>
    <t>CIP2310</t>
  </si>
  <si>
    <t>Dallimore Primary &amp; Nursery School</t>
  </si>
  <si>
    <t>CIP2314</t>
  </si>
  <si>
    <t>Mickley Village Primary &amp; Nursery School</t>
  </si>
  <si>
    <t>CIP2315</t>
  </si>
  <si>
    <t>Eureka Primary School</t>
  </si>
  <si>
    <t>CIP2317</t>
  </si>
  <si>
    <t>Ashbourne Primary School</t>
  </si>
  <si>
    <t>CIP2321</t>
  </si>
  <si>
    <t>Heath Fields Primary School</t>
  </si>
  <si>
    <t>CIP2326</t>
  </si>
  <si>
    <t>Holmesdale Infant School</t>
  </si>
  <si>
    <t>CIP2329</t>
  </si>
  <si>
    <t>The Park Junior School</t>
  </si>
  <si>
    <t>CIP2332</t>
  </si>
  <si>
    <t>Northfield Junior School</t>
  </si>
  <si>
    <t>CIP2336</t>
  </si>
  <si>
    <t>Copthorne Community Infant School</t>
  </si>
  <si>
    <t>CIP2338</t>
  </si>
  <si>
    <t>Ashbrook Infant School</t>
  </si>
  <si>
    <t>CIP2344</t>
  </si>
  <si>
    <t>Duffield the Meadows Primary School</t>
  </si>
  <si>
    <t>CIP2349</t>
  </si>
  <si>
    <t>Brockwell Junior School</t>
  </si>
  <si>
    <t>CIP2351</t>
  </si>
  <si>
    <t>Hadfield Infant School</t>
  </si>
  <si>
    <t>CIP2358</t>
  </si>
  <si>
    <t>Lenthall Infant and Nursery School</t>
  </si>
  <si>
    <t>CIP2359</t>
  </si>
  <si>
    <t>Hunloke Park Primary School</t>
  </si>
  <si>
    <t>CIP2361</t>
  </si>
  <si>
    <t>Dronfield Stonelow Junior School</t>
  </si>
  <si>
    <t>CIP2362</t>
  </si>
  <si>
    <t>Fairfield Infant and Nursery School</t>
  </si>
  <si>
    <t>CIP2368</t>
  </si>
  <si>
    <t>Willington Primary School</t>
  </si>
  <si>
    <t>CIP2372</t>
  </si>
  <si>
    <t>Norbriggs Primary School</t>
  </si>
  <si>
    <t>CIP2373</t>
  </si>
  <si>
    <t>Simmondley Primary School</t>
  </si>
  <si>
    <t>CIP2375</t>
  </si>
  <si>
    <t>Larklands Infant School</t>
  </si>
  <si>
    <t>CIP2377</t>
  </si>
  <si>
    <t>Lons Infant School</t>
  </si>
  <si>
    <t>CIP2511</t>
  </si>
  <si>
    <t>Heage Primary School</t>
  </si>
  <si>
    <t>CIP2618</t>
  </si>
  <si>
    <t>Stenson Fields Primary Community School</t>
  </si>
  <si>
    <t>CIP2622</t>
  </si>
  <si>
    <t>Long Row Primary School</t>
  </si>
  <si>
    <t>CIP2623</t>
  </si>
  <si>
    <t>Ambergate Primary School</t>
  </si>
  <si>
    <t>CIP2624</t>
  </si>
  <si>
    <t>Pottery Primary School</t>
  </si>
  <si>
    <t>CIP2625</t>
  </si>
  <si>
    <t>Milford Primary School</t>
  </si>
  <si>
    <t>CIP2626</t>
  </si>
  <si>
    <t>Herbert Strutt Primary School</t>
  </si>
  <si>
    <t>CIP3002</t>
  </si>
  <si>
    <t>St Oswald's CofE Primary School</t>
  </si>
  <si>
    <t>CIP3007</t>
  </si>
  <si>
    <t>Barlow CofE Primary School</t>
  </si>
  <si>
    <t>CIP3009</t>
  </si>
  <si>
    <t>St Anne's CofE Primary School</t>
  </si>
  <si>
    <t>CIP3015</t>
  </si>
  <si>
    <t>Bradley CofE Primary School</t>
  </si>
  <si>
    <t>CIP3016</t>
  </si>
  <si>
    <t>Bradwell CofE (Controlled) Infant School</t>
  </si>
  <si>
    <t>CIP3017</t>
  </si>
  <si>
    <t>Brailsford CofE Primary School</t>
  </si>
  <si>
    <t>CIP3018</t>
  </si>
  <si>
    <t>Breadsall CofE VC Primary School</t>
  </si>
  <si>
    <t>CIP3019</t>
  </si>
  <si>
    <t>Fairfield Endowed CofE (C) Junior School</t>
  </si>
  <si>
    <t>CIP3022</t>
  </si>
  <si>
    <t>Castleton CofE Primary School</t>
  </si>
  <si>
    <t>CIP3024</t>
  </si>
  <si>
    <t>Dove Holes CofE Primary School</t>
  </si>
  <si>
    <t>CIP3026</t>
  </si>
  <si>
    <t>Clifton CofE Primary School</t>
  </si>
  <si>
    <t>CIP3027</t>
  </si>
  <si>
    <t>Coton-in-the-Elms Cof E Primary School</t>
  </si>
  <si>
    <t>CIP3030</t>
  </si>
  <si>
    <t>Edale CofE Primary School</t>
  </si>
  <si>
    <t>CIP3032</t>
  </si>
  <si>
    <t>Creswell CofE Controlled Infant and Nursery</t>
  </si>
  <si>
    <t>CIP3033</t>
  </si>
  <si>
    <t>Elton CofE Primary School</t>
  </si>
  <si>
    <t>CIP3034</t>
  </si>
  <si>
    <t>Eyam CofE Primary School</t>
  </si>
  <si>
    <t>CIP3035</t>
  </si>
  <si>
    <t>St Luke's CofE Primary School</t>
  </si>
  <si>
    <t>CIP3036</t>
  </si>
  <si>
    <t>Whitfield St James' CofE (VC) Primary School</t>
  </si>
  <si>
    <t>CIP3037</t>
  </si>
  <si>
    <t>Great Hucklow CE Primary</t>
  </si>
  <si>
    <t>CIP3038</t>
  </si>
  <si>
    <t>Rowsley CofE (Controlled) Primary School</t>
  </si>
  <si>
    <t>CIP3039</t>
  </si>
  <si>
    <t>Earl Sterndale CofE Primary School</t>
  </si>
  <si>
    <t>CIP3040</t>
  </si>
  <si>
    <t>Biggin CofE Primary School</t>
  </si>
  <si>
    <t>CIP3041</t>
  </si>
  <si>
    <t>Hartington CofE Primary School</t>
  </si>
  <si>
    <t>CIP3042</t>
  </si>
  <si>
    <t>Hartshorne CofE Primary School</t>
  </si>
  <si>
    <t>CIP3046</t>
  </si>
  <si>
    <t>Corfield CofE Infant School</t>
  </si>
  <si>
    <t>CIP3048</t>
  </si>
  <si>
    <t>Langley Mill Church of England Infant School and Nursery</t>
  </si>
  <si>
    <t>CIP3050</t>
  </si>
  <si>
    <t>Mundy CofE Junior School</t>
  </si>
  <si>
    <t>CIP3055</t>
  </si>
  <si>
    <t>Horsley CofE (Controlled) Primary School</t>
  </si>
  <si>
    <t>CIP3056</t>
  </si>
  <si>
    <t>Hulland CofE Primary School</t>
  </si>
  <si>
    <t>CIP3060</t>
  </si>
  <si>
    <t>Kirk Ireton C of E Primary School</t>
  </si>
  <si>
    <t>CIP3061</t>
  </si>
  <si>
    <t>Kirk Langley CofE Primary School</t>
  </si>
  <si>
    <t>CIP3062</t>
  </si>
  <si>
    <t>Kniveton CofE Primary School</t>
  </si>
  <si>
    <t>CIP3065</t>
  </si>
  <si>
    <t>Mapperley CofE Controlled Primary School</t>
  </si>
  <si>
    <t>CIP3069</t>
  </si>
  <si>
    <t>Cromford Church of England Primary School</t>
  </si>
  <si>
    <t>CIP3070</t>
  </si>
  <si>
    <t>Matlock Bath Holy Trinity CofE Controlled Primary School</t>
  </si>
  <si>
    <t>CIP3071</t>
  </si>
  <si>
    <t>South Darley CofE Primary School</t>
  </si>
  <si>
    <t>CIP3073</t>
  </si>
  <si>
    <t>Monyash CofE Primary School</t>
  </si>
  <si>
    <t>CIP3074</t>
  </si>
  <si>
    <t>Netherseal St Peter's CofE (C) Primary School</t>
  </si>
  <si>
    <t>CIP3075</t>
  </si>
  <si>
    <t>Norbury CofE Primary School</t>
  </si>
  <si>
    <t>CIP3077</t>
  </si>
  <si>
    <t>Osmaston CofE (VC) Primary School</t>
  </si>
  <si>
    <t>CIP3079</t>
  </si>
  <si>
    <t>Peak Forest Church of England Voluntary Controlled Primary School</t>
  </si>
  <si>
    <t>CIP3080</t>
  </si>
  <si>
    <t>Ripley St John's Church of England Primary School and Nursery</t>
  </si>
  <si>
    <t>CIP3082</t>
  </si>
  <si>
    <t>Risley Lower Grammar CE (VC) Primary School</t>
  </si>
  <si>
    <t>CIP3083</t>
  </si>
  <si>
    <t>Rosliston CofE Primary School</t>
  </si>
  <si>
    <t>CIP3087</t>
  </si>
  <si>
    <t>St Andrew's CofE Primary School</t>
  </si>
  <si>
    <t>CIP3090</t>
  </si>
  <si>
    <t>Stanton-in-Peak CofE Primary School</t>
  </si>
  <si>
    <t>CIP3093</t>
  </si>
  <si>
    <t>Stoney Middleton CofE (C) Primary School</t>
  </si>
  <si>
    <t>CIP3094</t>
  </si>
  <si>
    <t>Stretton Handley Church of England Primary School</t>
  </si>
  <si>
    <t>CIP3098</t>
  </si>
  <si>
    <t>Mugginton CofE Primary School</t>
  </si>
  <si>
    <t>CIP3099</t>
  </si>
  <si>
    <t>Winster CofE Primary School</t>
  </si>
  <si>
    <t>CIP3100</t>
  </si>
  <si>
    <t>Wirksworth CofE Infant School</t>
  </si>
  <si>
    <t>CIP3105</t>
  </si>
  <si>
    <t>Crich Carr CofE Primary School</t>
  </si>
  <si>
    <t>CIP3106</t>
  </si>
  <si>
    <t>Crich Church of England Infant School</t>
  </si>
  <si>
    <t>CIP3107</t>
  </si>
  <si>
    <t>Duke of Norfolk CofE Primary School</t>
  </si>
  <si>
    <t>CIP3110</t>
  </si>
  <si>
    <t>St Andrew's CofE Junior School</t>
  </si>
  <si>
    <t>CIP3156</t>
  </si>
  <si>
    <t>Church Broughton CofE Primary School</t>
  </si>
  <si>
    <t>CIP3157</t>
  </si>
  <si>
    <t>Taxal and Fernilee CofE Primary School</t>
  </si>
  <si>
    <t>CIP3161</t>
  </si>
  <si>
    <t>St John's CofE Primary School and Nursery</t>
  </si>
  <si>
    <t>CIP3162</t>
  </si>
  <si>
    <t>Calow CofE VC Primary School</t>
  </si>
  <si>
    <t>CIP3163</t>
  </si>
  <si>
    <t>Charlesworth Voluntary Controlled Primary School</t>
  </si>
  <si>
    <t>CIP3164</t>
  </si>
  <si>
    <t>Codnor Community Primary School Church of England Controlled</t>
  </si>
  <si>
    <t>CIP3306</t>
  </si>
  <si>
    <t>Carsington and Hopton Primary School</t>
  </si>
  <si>
    <t>CIP3312</t>
  </si>
  <si>
    <t>Fritchley CofE (Aided) Primary &amp; Nursery School</t>
  </si>
  <si>
    <t>CIP3315</t>
  </si>
  <si>
    <t>Denby Free CofE VA Primary School</t>
  </si>
  <si>
    <t>CIP3316</t>
  </si>
  <si>
    <t>Camms CofE (Aided) Primary School</t>
  </si>
  <si>
    <t>CIP3317</t>
  </si>
  <si>
    <t>Fitzherbert CofE (Aided) Primary School</t>
  </si>
  <si>
    <t>CIP3319</t>
  </si>
  <si>
    <t>Dinting Church of England Voluntary Aided Primary School</t>
  </si>
  <si>
    <t>CIP3321</t>
  </si>
  <si>
    <t>Hathersage St Michael's CofE (Aided) Primary School</t>
  </si>
  <si>
    <t>CIP3324</t>
  </si>
  <si>
    <t>Litton CofE Primary School</t>
  </si>
  <si>
    <t>CIP3325</t>
  </si>
  <si>
    <t>Longstone CofE Primary School</t>
  </si>
  <si>
    <t>CIP3326</t>
  </si>
  <si>
    <t>Bonsall CofE (A) Primary School</t>
  </si>
  <si>
    <t>CIP3330</t>
  </si>
  <si>
    <t>Newton Solney CofE (Aided) Infant School</t>
  </si>
  <si>
    <t>CIP3331</t>
  </si>
  <si>
    <t>Pilsley CofE Primary School</t>
  </si>
  <si>
    <t>CIP3337</t>
  </si>
  <si>
    <t>Taddington and Priestcliffe School</t>
  </si>
  <si>
    <t>CIP3342</t>
  </si>
  <si>
    <t>Weston-on-Trent CofE (VA) Primary School</t>
  </si>
  <si>
    <t>CIP3502</t>
  </si>
  <si>
    <t>St Mary's Catholic Primary</t>
  </si>
  <si>
    <t>CIP3523</t>
  </si>
  <si>
    <t>St Andrew's CofE Methodist (Aided) Primary School</t>
  </si>
  <si>
    <t>CIP3538</t>
  </si>
  <si>
    <t>Tintwistle CofE (Aided) Primary School</t>
  </si>
  <si>
    <t>CIP3540</t>
  </si>
  <si>
    <t>Youlgrave, All Saints' CofE (VA) Primary School</t>
  </si>
  <si>
    <t>CIP3549</t>
  </si>
  <si>
    <t>St Joseph's Catholic and CofE (VA) Primary School</t>
  </si>
  <si>
    <t>CIP3551</t>
  </si>
  <si>
    <t>Sharley Park Community Primary School</t>
  </si>
  <si>
    <t>CIS4019</t>
  </si>
  <si>
    <t>Chapel-en-le-Frith High School</t>
  </si>
  <si>
    <t>CIS4057</t>
  </si>
  <si>
    <t>New Mills School</t>
  </si>
  <si>
    <t>CIS4173</t>
  </si>
  <si>
    <t>Tibshelf Community School</t>
  </si>
  <si>
    <t>CIS4192</t>
  </si>
  <si>
    <t>Whittington Green School</t>
  </si>
  <si>
    <t>CIS4509</t>
  </si>
  <si>
    <t>Dronfield Henry Fanshawe School</t>
  </si>
  <si>
    <t>CIP5200</t>
  </si>
  <si>
    <t>Belmont Primary School</t>
  </si>
  <si>
    <t>CIP5202</t>
  </si>
  <si>
    <t>Repton Primary School</t>
  </si>
  <si>
    <t>CIP5204</t>
  </si>
  <si>
    <t>Linton Primary School</t>
  </si>
  <si>
    <t>CIP5207</t>
  </si>
  <si>
    <t>The Curzon CofE Primary School</t>
  </si>
  <si>
    <t>CIP5208</t>
  </si>
  <si>
    <t>Fairmeadows Foundation Primary School</t>
  </si>
  <si>
    <t>CIP5211</t>
  </si>
  <si>
    <t>Chinley Primary School</t>
  </si>
  <si>
    <t>CIS5404</t>
  </si>
  <si>
    <t>Belper School and Sixth Form Centre</t>
  </si>
  <si>
    <t>CIS5411</t>
  </si>
  <si>
    <t>Lady Manners School</t>
  </si>
  <si>
    <t>CIX7000</t>
  </si>
  <si>
    <t>Holly House Special School</t>
  </si>
  <si>
    <t>CIX7005</t>
  </si>
  <si>
    <t>Brackenfield Special School</t>
  </si>
  <si>
    <t>CIX7009</t>
  </si>
  <si>
    <t>Swanwick School and Sports College</t>
  </si>
  <si>
    <t>CIX7018</t>
  </si>
  <si>
    <t>Alfreton Park Community Special School</t>
  </si>
  <si>
    <t>Non-Land &amp; Buildings (IFRS16) Lease Inventory as at: 01/04/2025</t>
  </si>
  <si>
    <t>Leases as at 01.04.2025</t>
  </si>
  <si>
    <t>A lease is "any enforceable arrangement which conveys the right to use a specifically identifiable asset"</t>
  </si>
  <si>
    <t>Q1 Changes (Mar - Jun)</t>
  </si>
  <si>
    <t>Only leases in (Council is lessee)</t>
  </si>
  <si>
    <t>Q2 Changes (Jul - Sept)</t>
  </si>
  <si>
    <t>Only for physical assets, e.g. not software</t>
  </si>
  <si>
    <t>Q3 Changes (Oct - Dec)</t>
  </si>
  <si>
    <t>Not arrangements where the supplier could substitute the asset for an alternative or limit how an asset is used, e.g. short-term hire arrangements</t>
  </si>
  <si>
    <t>Q4 Changes (Jan &amp; Feb)</t>
  </si>
  <si>
    <t>CostCentre</t>
  </si>
  <si>
    <t>GL Code</t>
  </si>
  <si>
    <t>Name of Person completing form</t>
  </si>
  <si>
    <t>Is the asset a "deemed low-value" asset?</t>
  </si>
  <si>
    <t>How many assets are being leased?</t>
  </si>
  <si>
    <t>If reasonably certain of extension date please state length of expected extension</t>
  </si>
  <si>
    <t>Lease Payments Frequency e.g monthly/quarterly/annual</t>
  </si>
  <si>
    <t>Notes/Details</t>
  </si>
  <si>
    <t>Contact</t>
  </si>
  <si>
    <t>Quarter</t>
  </si>
  <si>
    <t>Notes</t>
  </si>
  <si>
    <t>Rachael Bailey</t>
  </si>
  <si>
    <t>Photocopier IMC3000</t>
  </si>
  <si>
    <t>Yes</t>
  </si>
  <si>
    <t>Ricoh UK Ltd</t>
  </si>
  <si>
    <t>60 months</t>
  </si>
  <si>
    <t>Quarterly</t>
  </si>
  <si>
    <t>info@hadfield-nur.derbyshire.sch.uk</t>
  </si>
  <si>
    <t>Moira Houston</t>
  </si>
  <si>
    <t>Photocopier</t>
  </si>
  <si>
    <t>5 years</t>
  </si>
  <si>
    <t>moirah1@southnormanton.derbyshire.sch.uk</t>
  </si>
  <si>
    <t>Telephones</t>
  </si>
  <si>
    <t>Lead IT</t>
  </si>
  <si>
    <t>Monthly</t>
  </si>
  <si>
    <t>Neil Beeson</t>
  </si>
  <si>
    <t>Konica Minolta photocopier  AA2K021059677</t>
  </si>
  <si>
    <t>Konica Minolta</t>
  </si>
  <si>
    <t>None planned - but likely to extend</t>
  </si>
  <si>
    <t>nbeeson@alfreton.derbyshire.sch.uk</t>
  </si>
  <si>
    <t>Rachael Newton</t>
  </si>
  <si>
    <t>Photocopier - 3132M490422</t>
  </si>
  <si>
    <t xml:space="preserve">60 months </t>
  </si>
  <si>
    <t xml:space="preserve">Black and white/Colour copying charged additionally. Toners, staples and service/maintenance included in rental cost.  </t>
  </si>
  <si>
    <t>rachael.newton@leys.derbyshire.sch.uk</t>
  </si>
  <si>
    <t>Sanitary Units</t>
  </si>
  <si>
    <t>PHS</t>
  </si>
  <si>
    <t>1 year</t>
  </si>
  <si>
    <t>Annually</t>
  </si>
  <si>
    <t>Jane Newton</t>
  </si>
  <si>
    <t>1 x Ricoh photocopier model MPC5503</t>
  </si>
  <si>
    <t>janen3@croft.derbyshire.sch.uk</t>
  </si>
  <si>
    <t>Mary Kerry</t>
  </si>
  <si>
    <t>3 years</t>
  </si>
  <si>
    <t>maryk3@woodbridge.derbyshire.sch.uk</t>
  </si>
  <si>
    <t>Washroom services, Hand driers x 10, dispensers x 8, sanitary bins x5</t>
  </si>
  <si>
    <t>Karen Myers</t>
  </si>
  <si>
    <t>RISO (UK) Ltd</t>
  </si>
  <si>
    <t>48 months</t>
  </si>
  <si>
    <t>Weekly</t>
  </si>
  <si>
    <t>k.myers@brampton.derbyshire.sch.uk</t>
  </si>
  <si>
    <t xml:space="preserve">Telephone System </t>
  </si>
  <si>
    <t xml:space="preserve">1st Call Com Limited </t>
  </si>
  <si>
    <t>Megan Fitzgerald</t>
  </si>
  <si>
    <t>Photocopiers (C8003SP) and (C3004EXSP)</t>
  </si>
  <si>
    <t>60 Months</t>
  </si>
  <si>
    <t>megan.fitzgerald@cps.derbyshire.sch.uk</t>
  </si>
  <si>
    <t>Interactive Smartboard</t>
  </si>
  <si>
    <t>Utility Rentals</t>
  </si>
  <si>
    <t>4 years</t>
  </si>
  <si>
    <t>The original end date was 28/08/24 but this has currently been extended by 1 year to 28/08/25.</t>
  </si>
  <si>
    <t>Heather Cooper</t>
  </si>
  <si>
    <t>36 months</t>
  </si>
  <si>
    <t>enquiries@ashover.derbyshire.sch.uk</t>
  </si>
  <si>
    <t>Rebecca Shacklock</t>
  </si>
  <si>
    <t>Xerox</t>
  </si>
  <si>
    <t>enquiries@aston-on-trent.derbyshire.sch.uk</t>
  </si>
  <si>
    <t>lydia knowles</t>
  </si>
  <si>
    <t>printer contract</t>
  </si>
  <si>
    <t>Dansies (Grenke Leasing)</t>
  </si>
  <si>
    <t xml:space="preserve">4 years </t>
  </si>
  <si>
    <t>lydia.knowles@bramleyvale.derbyshire.sch.uk</t>
  </si>
  <si>
    <t>Carol Stoddart</t>
  </si>
  <si>
    <t>Printer - Ricoh IMC3010A</t>
  </si>
  <si>
    <t>info@bamford.derbyshire.sch.uk</t>
  </si>
  <si>
    <t>3 x sanitary bins &amp; 2 x air fresheners</t>
  </si>
  <si>
    <t>Elouise Smith</t>
  </si>
  <si>
    <t>Photocopier MPC5504 C748J500162</t>
  </si>
  <si>
    <t>esmith@barlborough.derbyshire.sch.uk</t>
  </si>
  <si>
    <t xml:space="preserve">Amy Flint </t>
  </si>
  <si>
    <t>Ricoh Printer IMC300 - 3933P551353</t>
  </si>
  <si>
    <t xml:space="preserve">5 Years </t>
  </si>
  <si>
    <t xml:space="preserve">Expected to extend for another 5 year contract </t>
  </si>
  <si>
    <t>a.flint@blackwell.derbyshire.sch.uk</t>
  </si>
  <si>
    <t xml:space="preserve">AMY FLINT </t>
  </si>
  <si>
    <t>Riso printer - 34396249</t>
  </si>
  <si>
    <t>Riso Printing - Siemens</t>
  </si>
  <si>
    <t xml:space="preserve">Not expected to continue - possible move to other company. This entry has been superceded in Q4. </t>
  </si>
  <si>
    <t>AMY FLINT</t>
  </si>
  <si>
    <t xml:space="preserve">water cooler </t>
  </si>
  <si>
    <t xml:space="preserve">Aquaid </t>
  </si>
  <si>
    <t>1 Year</t>
  </si>
  <si>
    <t xml:space="preserve">Phone lines </t>
  </si>
  <si>
    <t xml:space="preserve">Ucall - CF corporate </t>
  </si>
  <si>
    <t>5 Years</t>
  </si>
  <si>
    <t xml:space="preserve">This entry has been superceded in Q4 with new dates. </t>
  </si>
  <si>
    <t>Tina Frost Morris</t>
  </si>
  <si>
    <t>Not yet decided but probably 5 years</t>
  </si>
  <si>
    <t>None</t>
  </si>
  <si>
    <t>tfrostmorris@newton.derbyshire.sch.uk</t>
  </si>
  <si>
    <t>2 x C5510A Printer &amp; 1 x C300 Printer</t>
  </si>
  <si>
    <t>samantha.ward@newbolsover.derbyshire.sch.uk</t>
  </si>
  <si>
    <t>Samantha Ward</t>
  </si>
  <si>
    <t>Smartboards My View Board</t>
  </si>
  <si>
    <t>Tech2teach  Room 12 ltd ACF Acquisitions 11 Ltd</t>
  </si>
  <si>
    <t>Samantha.ward@newbolsover.derbyshire.sch.uk</t>
  </si>
  <si>
    <t>Emma Deakin</t>
  </si>
  <si>
    <t>info@wigley.derbyshire.sch.uk</t>
  </si>
  <si>
    <t>24 months</t>
  </si>
  <si>
    <t>Dianne Norton</t>
  </si>
  <si>
    <t>1 x Riso Printer</t>
  </si>
  <si>
    <t>Siemens</t>
  </si>
  <si>
    <t>dianne.norton@henrybradley.derbyshire.sch.uk</t>
  </si>
  <si>
    <t>Telephone system</t>
  </si>
  <si>
    <t>Grenke</t>
  </si>
  <si>
    <t>Emma Moore</t>
  </si>
  <si>
    <t>Printer/photocopier FW5230 with stapler</t>
  </si>
  <si>
    <t xml:space="preserve">3 years </t>
  </si>
  <si>
    <t>enquiries@burbage.derbyshire.sch.uk</t>
  </si>
  <si>
    <t>Beverley Smith</t>
  </si>
  <si>
    <t>Photocopier (Ricoh - 1 x IMC300, 1 x IM C5510A)</t>
  </si>
  <si>
    <t>beverleyh9@buxton-jun.derbyshire.sch.uk</t>
  </si>
  <si>
    <t>Helen Williams</t>
  </si>
  <si>
    <t>Ricoh photocopiers:
IMC5500
IMC3000</t>
  </si>
  <si>
    <t>h.williams@buxton-inf.derbyshire.sch.uk</t>
  </si>
  <si>
    <t>Fran Bacon</t>
  </si>
  <si>
    <t>Photocopier IMC5510</t>
  </si>
  <si>
    <t>info@harpurhill.derbyshire.sch.uk</t>
  </si>
  <si>
    <t>PEAC Finance - via ASL</t>
  </si>
  <si>
    <t>angela.smith@combs.derbyshire.sch.uk</t>
  </si>
  <si>
    <t>Katie Hill</t>
  </si>
  <si>
    <t>Printer- IMC3000LT</t>
  </si>
  <si>
    <t xml:space="preserve">1 year rolling contract </t>
  </si>
  <si>
    <t>k.hill@buxworth.derbyshire.sch.uk</t>
  </si>
  <si>
    <t>SUSAN BASSETT</t>
  </si>
  <si>
    <t>PHOTOCOPIER</t>
  </si>
  <si>
    <t>60 MONTHS</t>
  </si>
  <si>
    <t>SBASSETT@HOLMGATE.DERBYSHIRE.SCH.UK</t>
  </si>
  <si>
    <t>LAPTOPS</t>
  </si>
  <si>
    <t>FUNDING 4 EDUCATION</t>
  </si>
  <si>
    <t>Denise Allen</t>
  </si>
  <si>
    <t>Promethean Activ Panel x 7
Fixed Height Trolley Stand x 2</t>
  </si>
  <si>
    <t>Maxxia Ltd</t>
  </si>
  <si>
    <t>deniseallen@clowne-jun.derbyshire.sch.uk</t>
  </si>
  <si>
    <t>Photocopier - FT5230 
Photocopier - FW5230</t>
  </si>
  <si>
    <t>PEAC (UK) Ltd</t>
  </si>
  <si>
    <t>Citron Hygiene Limited</t>
  </si>
  <si>
    <t>12 months</t>
  </si>
  <si>
    <t>Rolling one year extension</t>
  </si>
  <si>
    <t>denieallen@clowne-jun.derbyshire.sch.uk</t>
  </si>
  <si>
    <t>Auto Sanitising Unit</t>
  </si>
  <si>
    <t>36 Months</t>
  </si>
  <si>
    <t>Rolling annual extension</t>
  </si>
  <si>
    <t>Paul Hallam</t>
  </si>
  <si>
    <t>Photocopier - Konica Minolta - bizhub c558</t>
  </si>
  <si>
    <t>info@clowne-inf.derbyshire.sch.uk</t>
  </si>
  <si>
    <t>Steph Marshall-Hilton</t>
  </si>
  <si>
    <t>Photocopier - Used C458 Copier</t>
  </si>
  <si>
    <t>enquiries@curbar.derbyshire.sch.uk</t>
  </si>
  <si>
    <t>Adele Needham</t>
  </si>
  <si>
    <t>Regular payment amount is 2 payments combined.</t>
  </si>
  <si>
    <t>info@lea-pri.derbyshire.sch.uk</t>
  </si>
  <si>
    <t>Mrs Natasha Clark</t>
  </si>
  <si>
    <t>Photocopier Ricoh IM 3000</t>
  </si>
  <si>
    <t>5 Years - TBC</t>
  </si>
  <si>
    <t>headteacher@doveridge.derbyshire.sch.uk</t>
  </si>
  <si>
    <t>Nicola Thomson</t>
  </si>
  <si>
    <t>Colour and Black and White photocopiers:
Sharp MX-3060 (colour)
Sharp MX-6051 (Black and White)</t>
  </si>
  <si>
    <t>Active8 Managed Technologies</t>
  </si>
  <si>
    <t>n.thomson@dronfield-jun.derbyshire.sch.uk</t>
  </si>
  <si>
    <t>Telephone Europe Limited</t>
  </si>
  <si>
    <t>Sanitary bins, floor mats</t>
  </si>
  <si>
    <t>ongoing</t>
  </si>
  <si>
    <t>Maeve Donnelly</t>
  </si>
  <si>
    <t>Photocopier - Konica Minolta Bizhub C558</t>
  </si>
  <si>
    <t>enquiries@dronfield-inf.derbyshire.sch.uk</t>
  </si>
  <si>
    <t>Office telephones</t>
  </si>
  <si>
    <t>Tower Leasing Ltd</t>
  </si>
  <si>
    <t>Water coolers</t>
  </si>
  <si>
    <t>Cool Water Direct</t>
  </si>
  <si>
    <t>will carry on for the foreseeable future</t>
  </si>
  <si>
    <t>Sue Millward</t>
  </si>
  <si>
    <t xml:space="preserve">Konica Minolta photocopier
</t>
  </si>
  <si>
    <t>info@williamlevick.derbyshire.sch.uk</t>
  </si>
  <si>
    <t>Telephone - 7 handsetts</t>
  </si>
  <si>
    <t>David Bell</t>
  </si>
  <si>
    <t>Cost per print colour = £0.0226 Cost per print mono = £0.0026</t>
  </si>
  <si>
    <t>david.bell@birkhill.derbyshire.sch.uk</t>
  </si>
  <si>
    <t>Rob Evans</t>
  </si>
  <si>
    <t>Newline interactive screens</t>
  </si>
  <si>
    <t>revans@ridgeway.derbyshire.sch.uk</t>
  </si>
  <si>
    <t>Promethean Screens
Risers
Wall Mount</t>
  </si>
  <si>
    <t>Michelle Jenkins</t>
  </si>
  <si>
    <t>Mobile Phones</t>
  </si>
  <si>
    <t>Rydal</t>
  </si>
  <si>
    <t>enquiries@etwall.derbyshire.sch.uk</t>
  </si>
  <si>
    <t>on going</t>
  </si>
  <si>
    <t>enquires@etwall.derbyshire.sch.uk</t>
  </si>
  <si>
    <t>Beccy Ibbotson</t>
  </si>
  <si>
    <t>Printer - IMC3000</t>
  </si>
  <si>
    <t>Each black print / copy charged at £0.0024. Each colour print / copy charged at £0.024.</t>
  </si>
  <si>
    <t>beccy@grindlefordprimaryschool.co.uk</t>
  </si>
  <si>
    <t>Tel Group</t>
  </si>
  <si>
    <t>Samantha Everill</t>
  </si>
  <si>
    <t>Ricoh Photocopier/ Printer MPC5503</t>
  </si>
  <si>
    <t>severill@findern.derbyshire.sch.uk</t>
  </si>
  <si>
    <t>Xerox C7120VS Photocopier/ Printer</t>
  </si>
  <si>
    <t>PEAC Solutions/ Zerographic</t>
  </si>
  <si>
    <t>Ann Billing</t>
  </si>
  <si>
    <t>Printer RICOH - IM C3000</t>
  </si>
  <si>
    <t>abilling@padfield.derbyshire.sch.uk</t>
  </si>
  <si>
    <t>Melissa Kirkley</t>
  </si>
  <si>
    <t>mkirkley1@marlpool-jun.derbyshire.sch.uk</t>
  </si>
  <si>
    <t>Emma Jones</t>
  </si>
  <si>
    <t>Photocopier - Ricoh  IMC5500</t>
  </si>
  <si>
    <t>info@marlpool-inf.derbyshire.sch.uk</t>
  </si>
  <si>
    <t>Donna Baumforth</t>
  </si>
  <si>
    <t>D.Baumforth@coppice.derbyshire.sch.uk</t>
  </si>
  <si>
    <t>Telephone System</t>
  </si>
  <si>
    <t>Connaught</t>
  </si>
  <si>
    <t>Water Cooler</t>
  </si>
  <si>
    <t>iSpy Services Limited</t>
  </si>
  <si>
    <t>63 months</t>
  </si>
  <si>
    <t>Claire Huntington</t>
  </si>
  <si>
    <t>Photocopier/Printer : RICOH IM C3000 (5838797BB000)</t>
  </si>
  <si>
    <t>admin@valleyfederation.derbyshire.sch.uk</t>
  </si>
  <si>
    <t>Sharon Hedley-Fenn</t>
  </si>
  <si>
    <t>Two photocopier/printers on same agreement: Kyocera 5054ci A3 and Lexmark XC4342 A4</t>
  </si>
  <si>
    <t>sharon.hedley-fenn@cotmanhay-jun.derbyshire.sch.uk</t>
  </si>
  <si>
    <t>Printer/photocopier Kyocera TASKAlfa 4053ci Colour A4</t>
  </si>
  <si>
    <t>sharon.hedley-fenn@cotmahay-jun.derbyshire.sch.uk</t>
  </si>
  <si>
    <t>Samantha Wilson</t>
  </si>
  <si>
    <t>Photocopier/Printer IMC5500ALT</t>
  </si>
  <si>
    <t>info@cotmanhay-inf.derbyshire.sch.uk</t>
  </si>
  <si>
    <t>Photocopier/Printer:
2 X IMC3010A
2 X IMC300</t>
  </si>
  <si>
    <t>Lauren Slater</t>
  </si>
  <si>
    <t>Ricoh IM C8000
Ricoh IM C5510
Ricoh IM C300 x 2</t>
  </si>
  <si>
    <t>Ricoh and PHS</t>
  </si>
  <si>
    <t>5 YEARS</t>
  </si>
  <si>
    <t>lslater@granby.derbyshire.sch.uk</t>
  </si>
  <si>
    <t>Sharron Ashby</t>
  </si>
  <si>
    <t>Photocopier (colour) IMC4500LT S/N 3122M496532
Photocopier (b/w) IM5000A S/N 4451R940016</t>
  </si>
  <si>
    <t>enquiries@hallamfields.derbyshire.sch.uk</t>
  </si>
  <si>
    <t>NAASTAR</t>
  </si>
  <si>
    <t>Claire Timms</t>
  </si>
  <si>
    <t>Printer Xerox Atlalink C8155</t>
  </si>
  <si>
    <t>Altodigital Networks Ltd</t>
  </si>
  <si>
    <t>c.timms@killamarsh-jun.derbyshire.sch.uk</t>
  </si>
  <si>
    <t xml:space="preserve">Telephones Yealink </t>
  </si>
  <si>
    <t>BT</t>
  </si>
  <si>
    <t>Linda Edwards</t>
  </si>
  <si>
    <t>Photocopier SHARP BP60C36FK</t>
  </si>
  <si>
    <t>Sharp</t>
  </si>
  <si>
    <t>info@killamarsh-inf.derbyshire.sch.uk</t>
  </si>
  <si>
    <t>Datafish</t>
  </si>
  <si>
    <t>Ongoing</t>
  </si>
  <si>
    <t>Julie Carter</t>
  </si>
  <si>
    <t>Printers Office RFC8Z01831
Library RFC8Z00997
ASC R3T8Z11235
KS1 RFC8Z01619</t>
  </si>
  <si>
    <t>3 Years</t>
  </si>
  <si>
    <t xml:space="preserve">Plus charges per copy for service/maintenance agreement. </t>
  </si>
  <si>
    <t>julie.carter@littleeaton.derbyshire.sch.uk</t>
  </si>
  <si>
    <t>Karen Jebson</t>
  </si>
  <si>
    <t>On going</t>
  </si>
  <si>
    <t>enquiries@parklands.derbyshire.sch.uk</t>
  </si>
  <si>
    <t>Lisa Bellamy</t>
  </si>
  <si>
    <t>Inventory - signing in</t>
  </si>
  <si>
    <t>Room 12</t>
  </si>
  <si>
    <t>admin@grange.derbyshire.sch.uk</t>
  </si>
  <si>
    <t xml:space="preserve">Michelle Wenham </t>
  </si>
  <si>
    <t>Printer - BP70C65
Copier - Sharp MXC357
Copier - Sharp MXC300</t>
  </si>
  <si>
    <t xml:space="preserve">CF Corporate Finance Limited, on behalf of Technodocs Limited </t>
  </si>
  <si>
    <t xml:space="preserve">36 months </t>
  </si>
  <si>
    <t>mwenham1@longmoor.derbyshire.sch.uk</t>
  </si>
  <si>
    <t>Kelly Addis</t>
  </si>
  <si>
    <t>Photocopier Konica Minolta Bizhub C558</t>
  </si>
  <si>
    <t>kaddis@darleydale.derbyshire.sch.uk</t>
  </si>
  <si>
    <t>Printer Konica Minolta Bizhub C3351</t>
  </si>
  <si>
    <t>Kirstie Ryley</t>
  </si>
  <si>
    <t>Ricoh IM C8000 Photocopier Serial Number: 3843C330007</t>
  </si>
  <si>
    <t>info@melbourne-jun.derbyshire.sch.uk</t>
  </si>
  <si>
    <t>Elizabeth Moody</t>
  </si>
  <si>
    <t>lmoody@newmills-pri.derbyshire.sch.uk</t>
  </si>
  <si>
    <t xml:space="preserve">Telephones </t>
  </si>
  <si>
    <t>Invoice confirms they are leasing 4 phones</t>
  </si>
  <si>
    <t>Jenny Warner</t>
  </si>
  <si>
    <t>Photocopier &amp; Printer</t>
  </si>
  <si>
    <t>2 years</t>
  </si>
  <si>
    <t>jennyw23@parwich.derbyshire.sch.uk</t>
  </si>
  <si>
    <t>Sarah Kelley</t>
  </si>
  <si>
    <t>Telephone System (5 phones as details in the lease)</t>
  </si>
  <si>
    <t>CF Corporate - arranged through Ucall</t>
  </si>
  <si>
    <t>One off initial set up fee on £165.00 plus an annual admin fee of £40.00</t>
  </si>
  <si>
    <t>info@pilsley-pri.derbyshire.sch.uk</t>
  </si>
  <si>
    <t>2x Photocopiers IMC3000 Serial Numbers: 3101RA10496 &amp; 3101RA10189</t>
  </si>
  <si>
    <t>Jeanet McKenzie</t>
  </si>
  <si>
    <t>Photocopier Model IM C3010A</t>
  </si>
  <si>
    <t>jeanetmckenzie@anthonybek.derbyshire.sch.uk</t>
  </si>
  <si>
    <t>hand driers, airscent bursts, sanitary bins, swab bin,nappy bin</t>
  </si>
  <si>
    <t>2-5 years</t>
  </si>
  <si>
    <t>Terri McCourt</t>
  </si>
  <si>
    <t xml:space="preserve">Printer - Ricoh IM C5500 </t>
  </si>
  <si>
    <t>N/A</t>
  </si>
  <si>
    <t>t.mccourt@ripley-inf.derbyshire.sch.uk</t>
  </si>
  <si>
    <t>Victoria Hardy</t>
  </si>
  <si>
    <t>Photocopiers</t>
  </si>
  <si>
    <t>Invoice includes charges for copying.</t>
  </si>
  <si>
    <t xml:space="preserve">victoriahardy@brookfield-pri.derbyshire.sch.uk </t>
  </si>
  <si>
    <t>Claire Brown</t>
  </si>
  <si>
    <t>cbrown@brigg.derbyshire.sch.uk</t>
  </si>
  <si>
    <t>Liz James</t>
  </si>
  <si>
    <t>ljames@glebe.derbyshire.sch.uk</t>
  </si>
  <si>
    <t>Katie Westwood</t>
  </si>
  <si>
    <t>Water cooler</t>
  </si>
  <si>
    <t>Aquaid</t>
  </si>
  <si>
    <t>katie.westwood@staveley.derbyshire.sch.uk</t>
  </si>
  <si>
    <t xml:space="preserve">sarah walker </t>
  </si>
  <si>
    <t>Printer Ricoh IMC3000</t>
  </si>
  <si>
    <t xml:space="preserve">5 years </t>
  </si>
  <si>
    <t>sarah.walker@duckmanton.derbyshire.sch.uk</t>
  </si>
  <si>
    <t>NICOLA SHIPLEY</t>
  </si>
  <si>
    <t>Siemens Financial Services/Sharp</t>
  </si>
  <si>
    <t>nshipley@sudbury.derbyshire.sch.uk</t>
  </si>
  <si>
    <t>Ian Boulton</t>
  </si>
  <si>
    <t>Konica Minolta Photocopier</t>
  </si>
  <si>
    <t>4 Years</t>
  </si>
  <si>
    <t>info@arkwright.derbyshire.sch.uk</t>
  </si>
  <si>
    <t>Liz Paskin</t>
  </si>
  <si>
    <t>lpaskin@stanton.derbyshire.sch.uk</t>
  </si>
  <si>
    <t>BWT UK LTd</t>
  </si>
  <si>
    <t>Chris Cafferty</t>
  </si>
  <si>
    <t>PEAC - Riso</t>
  </si>
  <si>
    <t>c.cafferty@townend.derbyshire.sch.uk</t>
  </si>
  <si>
    <t>chris.cafferty@tibshelf-inf.derbyshire.sch.uk</t>
  </si>
  <si>
    <t>Rachael Fowlds</t>
  </si>
  <si>
    <t>Printer</t>
  </si>
  <si>
    <t>xerox</t>
  </si>
  <si>
    <t>info@unstone-st-marys.derbyshire.sch.uk</t>
  </si>
  <si>
    <t>Photocopier (bizhub C558)</t>
  </si>
  <si>
    <t>info@wessington.derbyshire.sch.uk</t>
  </si>
  <si>
    <t>OneComm</t>
  </si>
  <si>
    <t>Sarah Allen</t>
  </si>
  <si>
    <t>Photocopier - Ricoh MPC307SPF</t>
  </si>
  <si>
    <t>s.allen@whaleybridge.derbyshire.sch.uk</t>
  </si>
  <si>
    <t>Tina Daniels</t>
  </si>
  <si>
    <t>Printer/copier Kyocera 2554ci</t>
  </si>
  <si>
    <t>t.daniels@furnessvale.derbyshire.sch.uk</t>
  </si>
  <si>
    <t>Shannon Boam</t>
  </si>
  <si>
    <t>Printer - IM C5500</t>
  </si>
  <si>
    <t>office@wirksworth-jun.derbyshire.sch.uk</t>
  </si>
  <si>
    <t>Wireless LAN to fit IMC5500 - 3132M900205</t>
  </si>
  <si>
    <t>33 months</t>
  </si>
  <si>
    <t>Katie Burns</t>
  </si>
  <si>
    <t>Telephones NEC SL2100</t>
  </si>
  <si>
    <t>info@peakdale.derbyshire.sch.uk</t>
  </si>
  <si>
    <t>Victoria Wood</t>
  </si>
  <si>
    <t>Printers IMC300</t>
  </si>
  <si>
    <t>vwood@cavendish.derbyshire.sch.uk</t>
  </si>
  <si>
    <t>IPADS 8th Gen Wi-Fi 32GB</t>
  </si>
  <si>
    <t>KRCS</t>
  </si>
  <si>
    <t>3 YEARS</t>
  </si>
  <si>
    <t>Sanitary Bins</t>
  </si>
  <si>
    <t>This is a rolling 3 year lease</t>
  </si>
  <si>
    <t>Mrs Joanne Walker</t>
  </si>
  <si>
    <t>Printers</t>
  </si>
  <si>
    <t>Eco Printers - Fillink</t>
  </si>
  <si>
    <t>1 year - rolling contract</t>
  </si>
  <si>
    <t xml:space="preserve">yearly </t>
  </si>
  <si>
    <t>joanne.walker@spire-inf.derbyshire.sch.uk</t>
  </si>
  <si>
    <t>Jane Melbourne</t>
  </si>
  <si>
    <t>2 x Konica Minolta Bizhub C3551 printers 
1 x Develop Ineo 360i</t>
  </si>
  <si>
    <t>jmelbourne@spire-jun.derbyshire.sch.uk</t>
  </si>
  <si>
    <t>2 x Nappy Bins
6 x Sanitary Disposal Bins</t>
  </si>
  <si>
    <t>Photocopier Ricoh MP C5504</t>
  </si>
  <si>
    <t>gbooker@hasland-jun.derbyshire.sch.uk</t>
  </si>
  <si>
    <t>Jennifer Mellors</t>
  </si>
  <si>
    <t>Mini Bus</t>
  </si>
  <si>
    <t>No</t>
  </si>
  <si>
    <t>CVM World Stoke on Trent</t>
  </si>
  <si>
    <t>jenny.mellors@abercrombie.derbyshire.sch.uk</t>
  </si>
  <si>
    <t>Joanne Heathcote</t>
  </si>
  <si>
    <t>joanneh@brockwell-inf.derbyshire.sch.uk</t>
  </si>
  <si>
    <t>Joanne Rainsford</t>
  </si>
  <si>
    <t xml:space="preserve">Photocopiers </t>
  </si>
  <si>
    <t>Plus £1k - £2k per quarter depending on usage</t>
  </si>
  <si>
    <t>joanner@dallimore.derbyshire.sch.uk</t>
  </si>
  <si>
    <t>Laura McCall</t>
  </si>
  <si>
    <t>admin@heathfields.derbyshire.sch.uk</t>
  </si>
  <si>
    <t>Phone system</t>
  </si>
  <si>
    <t>Best4Business</t>
  </si>
  <si>
    <t>Natalie Wilkinson</t>
  </si>
  <si>
    <t>Xerox Alta Link C8155 Kyocera ECOSYS P6130cdn</t>
  </si>
  <si>
    <t>info@holmesdale.derbyshire.sch.uk</t>
  </si>
  <si>
    <t xml:space="preserve">Photocopier </t>
  </si>
  <si>
    <t>s.housley@northfield.derbyshire.sch.uk</t>
  </si>
  <si>
    <t>Melanie Wilkinson</t>
  </si>
  <si>
    <t>info@hadfield-inf.derbyshire.sch.uk</t>
  </si>
  <si>
    <t>Denise Clayton</t>
  </si>
  <si>
    <t>Xerox Photocopier</t>
  </si>
  <si>
    <t>Arena Group Ltd</t>
  </si>
  <si>
    <t>dclayton@lenthall.derbyshire.sch.uk</t>
  </si>
  <si>
    <t>Claire Jerman</t>
  </si>
  <si>
    <t>Photocopier Xerox C8102V-T</t>
  </si>
  <si>
    <t>Xerox Finance Via Arena Group</t>
  </si>
  <si>
    <t>cjerman2@hunlokepark.derbyshire.sch.uk</t>
  </si>
  <si>
    <t>Sharon Dilly</t>
  </si>
  <si>
    <t>Photcopier</t>
  </si>
  <si>
    <t>info@dronfieldstonelow.derbyshire.sch.uk</t>
  </si>
  <si>
    <t>Stephanie Gabbitus</t>
  </si>
  <si>
    <t>Photocopier - Ricoh IM C4500</t>
  </si>
  <si>
    <t>Rental is quarterly, we are then also charged for the black &amp; white and colour copies used on a quarterly basis.</t>
  </si>
  <si>
    <t>info@fairfield-inf.derbyshire.sch.uk</t>
  </si>
  <si>
    <t>Sheila Sanderson</t>
  </si>
  <si>
    <t>PHS - 3 x sanitary &amp; 1 x nappy bin</t>
  </si>
  <si>
    <t>sheilasanderson@willington.derbyshire.sch.uk</t>
  </si>
  <si>
    <t>Rachael Hinchliffe</t>
  </si>
  <si>
    <t>Photocopier SHARP BP50C65</t>
  </si>
  <si>
    <t>PEAC Solutions</t>
  </si>
  <si>
    <t>rhinchliffe@simmondley.derbyshire.sch.uk</t>
  </si>
  <si>
    <t>Carole Harrison</t>
  </si>
  <si>
    <t xml:space="preserve">Printers </t>
  </si>
  <si>
    <t>charrison3@larklands.derbyshire.sch.uk</t>
  </si>
  <si>
    <t>Annette Guthrie</t>
  </si>
  <si>
    <t>A photocopier and a printer</t>
  </si>
  <si>
    <t>This will be extended every year</t>
  </si>
  <si>
    <t>a.guthrie@lons.derbyshire.sch.uk</t>
  </si>
  <si>
    <t>Jennifer Shaw</t>
  </si>
  <si>
    <t>Printer - Ricoh IMC4510A Full Colour/Mono Device Complete with Additional Paper Cassettes, Internal Stapler</t>
  </si>
  <si>
    <t>Our lease includes for all service, parts and labour, networking services, toner and staple supplies. Costs per copy/print, charged separately.</t>
  </si>
  <si>
    <t>info@heage.derbyshire.sch.uk</t>
  </si>
  <si>
    <t>Gemma Peplow</t>
  </si>
  <si>
    <t>gpeplow@stensonfields.derbyshire.sch.uk</t>
  </si>
  <si>
    <t>Bins</t>
  </si>
  <si>
    <t>Biffa</t>
  </si>
  <si>
    <t>Ongoing. Rolling contract unless terminated. No set end date.</t>
  </si>
  <si>
    <t>Hand dryers and air purifiers</t>
  </si>
  <si>
    <t>Elis</t>
  </si>
  <si>
    <t>Rolling</t>
  </si>
  <si>
    <t>Anglotech</t>
  </si>
  <si>
    <t>Rolling annual contract</t>
  </si>
  <si>
    <t>Julie Harrison</t>
  </si>
  <si>
    <t>2 photocopiers</t>
  </si>
  <si>
    <t>jharrison@longrow.derbyshire.sch.uk</t>
  </si>
  <si>
    <t>Anne Horsman</t>
  </si>
  <si>
    <t>Photocopier  IM C4500</t>
  </si>
  <si>
    <t>anne.horsman@ambergate.derbyshire.sch.uk</t>
  </si>
  <si>
    <t>Yealink telephone x 2</t>
  </si>
  <si>
    <t>Deborah Ball</t>
  </si>
  <si>
    <t>MFD - Cannon M_IRADVC478I x 2
MFD - Cannon M_IRADVC5860I x 1
MFD - Cannon M_IRC1538IF x 1</t>
  </si>
  <si>
    <t>Canon (UK) Ltd</t>
  </si>
  <si>
    <t>dball@pottery.derbyshire.sch.uk</t>
  </si>
  <si>
    <t>Diana Lawday</t>
  </si>
  <si>
    <t>enquiries@milford.derbyshire.sch.uk</t>
  </si>
  <si>
    <t>Jane Lambert</t>
  </si>
  <si>
    <t>jlambert@herbertstrutt.derbyshire.sch.uk</t>
  </si>
  <si>
    <t>Faye Simons</t>
  </si>
  <si>
    <t>Ricoh Photocopier (5510)</t>
  </si>
  <si>
    <t>fsimons2@st-oswalds.derbyshire.sch.uk</t>
  </si>
  <si>
    <t>Penny Watkin</t>
  </si>
  <si>
    <t>Photocopier Ricoh IM C3000</t>
  </si>
  <si>
    <t>headteacher@barlow.derbyshire.sch.uk</t>
  </si>
  <si>
    <t>Vicki Jacob</t>
  </si>
  <si>
    <t>vjacob@st-annescofe.derbyshire.sch.uk</t>
  </si>
  <si>
    <t>Debbie Hobson</t>
  </si>
  <si>
    <t>photocopier</t>
  </si>
  <si>
    <t>Accolade Education Finance Ltd</t>
  </si>
  <si>
    <t>SIO 5116004</t>
  </si>
  <si>
    <t>debbie.hobson@bradwell-inf.derbyshire.sch.uk</t>
  </si>
  <si>
    <t>Caroline Crick</t>
  </si>
  <si>
    <t>Ricoh Printer IM C3000
Ricoh Printer IM C300F</t>
  </si>
  <si>
    <t>info@breadsall.derbyshire.sch.uk</t>
  </si>
  <si>
    <t>Medical Waste Disposal Bin</t>
  </si>
  <si>
    <t>Initial Medical</t>
  </si>
  <si>
    <t>1 Year rolling</t>
  </si>
  <si>
    <t>Ongoing contract</t>
  </si>
  <si>
    <t>Sanitary Waste Bins</t>
  </si>
  <si>
    <t>Initial Washroom</t>
  </si>
  <si>
    <t>Sara Pettett</t>
  </si>
  <si>
    <t>Derbyshire County Council</t>
  </si>
  <si>
    <t>sarap@fairfield-jun.derbyshire.sch.uk</t>
  </si>
  <si>
    <t>Ricoh Photocopier</t>
  </si>
  <si>
    <t>This includes all toner. As our 5 year lease is ending, we are about to renew for a further 5 years and will receive a new 'like for like' Sharp photocopier.</t>
  </si>
  <si>
    <t>Rachel Blackwell</t>
  </si>
  <si>
    <t>Photocopier Lexmark XC9325</t>
  </si>
  <si>
    <t>20 quarters</t>
  </si>
  <si>
    <t>r.carrington@castleton.derbyshire.sch.uk</t>
  </si>
  <si>
    <t>Joanne Hollinrake</t>
  </si>
  <si>
    <t>Photocopier 3100RA12737</t>
  </si>
  <si>
    <t>No end date</t>
  </si>
  <si>
    <t>jhollinrake@doveholes.derbyshire.sch.uk</t>
  </si>
  <si>
    <t>Sanitary and Offensive Waste</t>
  </si>
  <si>
    <t>Kate Copeland</t>
  </si>
  <si>
    <t>Printer (Kyocera, serial number: H563258331. TASKalfa 2554ci)</t>
  </si>
  <si>
    <t>info@edale.derbyshire.sch.uk</t>
  </si>
  <si>
    <t xml:space="preserve">Sanitary bins </t>
  </si>
  <si>
    <t>Cathedral Leasing Limited</t>
  </si>
  <si>
    <t>Katrina Wardle</t>
  </si>
  <si>
    <t>Phones</t>
  </si>
  <si>
    <t>info@creswell-inf@derbyshire.sch.uk</t>
  </si>
  <si>
    <t>Barbara Southam</t>
  </si>
  <si>
    <t>Photocopier - Ricoh IMC3000 Serial No 3102RBI0739</t>
  </si>
  <si>
    <t>barbara.southam1@elton.derbyshire.sch.uk</t>
  </si>
  <si>
    <t>Barbara Southa</t>
  </si>
  <si>
    <t>Tracey Bayliss</t>
  </si>
  <si>
    <t>Digital telephone system</t>
  </si>
  <si>
    <t>tbayliss@st-james.derbyshire.sch.uk</t>
  </si>
  <si>
    <t>Shelley Middlebrook</t>
  </si>
  <si>
    <t>s.middlebrook@peaktorfederation.co.uk</t>
  </si>
  <si>
    <t>Cassie Hipkiss-Hicks</t>
  </si>
  <si>
    <t>Photocopier - Ricoh IMC2000</t>
  </si>
  <si>
    <t>Vickers Business Systems Limited</t>
  </si>
  <si>
    <t>In addition to the lease, we pay separately for printing and copying via separate invoices which also use the GL code 143010.</t>
  </si>
  <si>
    <t>info@earlsterndale.derbyshire.sch.uk</t>
  </si>
  <si>
    <t>Photocopier - Ricoh IMC300</t>
  </si>
  <si>
    <t>Morag McNulty</t>
  </si>
  <si>
    <t>Konica Minolta Photocopier Bizhub C250i  Equip. No.: 1825928770</t>
  </si>
  <si>
    <t>info@hartington.derbyshire.sch.uk</t>
  </si>
  <si>
    <t>Karen Downing</t>
  </si>
  <si>
    <t>karen.downing@langleymill-inf.derbyshire.sch.uk</t>
  </si>
  <si>
    <t>Complete Communications Company</t>
  </si>
  <si>
    <t>LEONIE GEORGE</t>
  </si>
  <si>
    <t>leonieg1@mundy.derbyshire.sch.uk</t>
  </si>
  <si>
    <t>Stacey Hudson</t>
  </si>
  <si>
    <t>Photocopier 3100RC10023</t>
  </si>
  <si>
    <t>s.hudson2@mapperleycont.derbyshire.sch.uk</t>
  </si>
  <si>
    <t>Laura Walker</t>
  </si>
  <si>
    <t>Sharp BP 60C36 Photocopier</t>
  </si>
  <si>
    <t>KCS Procurement Services</t>
  </si>
  <si>
    <t>kirkireton@thevillagefederation.co.uk</t>
  </si>
  <si>
    <t>June Lomas</t>
  </si>
  <si>
    <t>jlomas@kniveton.derbyshire.sch.uk</t>
  </si>
  <si>
    <t>Cathy Toone</t>
  </si>
  <si>
    <t>ctoone@cromford.derbyshire.sch.uk</t>
  </si>
  <si>
    <t>Mains fed water cooler</t>
  </si>
  <si>
    <t>1 year - Ongoing</t>
  </si>
  <si>
    <t>Ongoing with no plans to stop</t>
  </si>
  <si>
    <t>Bi-annually</t>
  </si>
  <si>
    <t>Alice Lee</t>
  </si>
  <si>
    <t>We have one Ricoh IMC3000 photocopier</t>
  </si>
  <si>
    <t xml:space="preserve">1 year </t>
  </si>
  <si>
    <t>info@matlockbath.derbyshire.sch.uk</t>
  </si>
  <si>
    <t>Allison Manning</t>
  </si>
  <si>
    <t>Printer MPC3503 serial number C727R610471</t>
  </si>
  <si>
    <t>5 years until 2022</t>
  </si>
  <si>
    <t>3 years until 2025</t>
  </si>
  <si>
    <t>Lease has been extended to 2025</t>
  </si>
  <si>
    <t>amanning@southdarley.derbyshire.sch.uk</t>
  </si>
  <si>
    <t>Jane Knowles</t>
  </si>
  <si>
    <t>info@netherseal.derbyshire.sch.uk</t>
  </si>
  <si>
    <t>Liz Wilson</t>
  </si>
  <si>
    <t>Hand dryers</t>
  </si>
  <si>
    <t xml:space="preserve">Ongoing </t>
  </si>
  <si>
    <t>info@osmaston.derbyshire.sch.uk</t>
  </si>
  <si>
    <t>Janet Measham</t>
  </si>
  <si>
    <t>Photocopier - RICOH IM C3500</t>
  </si>
  <si>
    <t>We pay a set amount for rental and then pay for the copies we use on top of that which varies each quarter.</t>
  </si>
  <si>
    <t>janet.measham@woodlandfederation.derbyshire.sch.uk</t>
  </si>
  <si>
    <t>Katie Reaney</t>
  </si>
  <si>
    <t>Hand Driers, Air fresheners, Low Risk Waste, Sanitisers, Water Management System, Nappy Bins, Sanitary Bins, Dust Mat.</t>
  </si>
  <si>
    <t>kreaney@st-johns.derbyshire.sch.uk</t>
  </si>
  <si>
    <t>headteacher@risley.derbyshire.sch.uk</t>
  </si>
  <si>
    <t>Hayley Varty</t>
  </si>
  <si>
    <t>Photocopier IM C5500 Serial Number 3139MA20068</t>
  </si>
  <si>
    <t>hayley.v@st-andrews-pri.derbyshire.sch.uk</t>
  </si>
  <si>
    <t>Hannah Steventon</t>
  </si>
  <si>
    <t>Printer Epson WorkForce Enterprise AM-C4000</t>
  </si>
  <si>
    <t>Flexible rolling rental agreement; not tied into a lengthy contract. No official end date.</t>
  </si>
  <si>
    <t>Fillink recently updated our printer as the old one broke.  So our curent printer is an Epson.  The original printer (which appears on the rental agreement and invoice) was a RICOH MPC4504 MFC.</t>
  </si>
  <si>
    <t>h.steventon@peaktorfederation.co.uk</t>
  </si>
  <si>
    <t>Sanitary disposal bins</t>
  </si>
  <si>
    <t>No set date, but reviewed after 12 months</t>
  </si>
  <si>
    <t>Helen Timmins</t>
  </si>
  <si>
    <t>Lease of printer/photocopier. Model number Kyocera TaskAlfa 3554ci</t>
  </si>
  <si>
    <t>Kyocera Document Solutions (UK) Limited</t>
  </si>
  <si>
    <t>htimmins@strettonhandley.derbyshire.sch.uk</t>
  </si>
  <si>
    <t>Francesca Allsopp-PIck</t>
  </si>
  <si>
    <t>Photocopier/printer Konica Minolta Bizhub 558</t>
  </si>
  <si>
    <t>fallsopp@whitepeakfed.derbyshire.sch.uk</t>
  </si>
  <si>
    <t>Amy Haynes</t>
  </si>
  <si>
    <t>Printer PC600</t>
  </si>
  <si>
    <t>amy.haynes@wirksworthcofe.derbyshire.sch.uk</t>
  </si>
  <si>
    <t>Printer - IMC4500</t>
  </si>
  <si>
    <t>Jill Ford</t>
  </si>
  <si>
    <t>Photocopier IMC4500</t>
  </si>
  <si>
    <t>info@dukenorfolk.derbyshire.sch.uk</t>
  </si>
  <si>
    <t>Smart Board 6065 and 6275</t>
  </si>
  <si>
    <t>Elementary Technology</t>
  </si>
  <si>
    <t>Elizabeth Powell</t>
  </si>
  <si>
    <t>InnoVent</t>
  </si>
  <si>
    <t>l.powell1@st-andrews-jun.derbyshire.sch.uk</t>
  </si>
  <si>
    <t>Telephones (Cisco and Yealink)</t>
  </si>
  <si>
    <t>SAND Communications/Daisy Communications</t>
  </si>
  <si>
    <t>Helena Steeples</t>
  </si>
  <si>
    <t>enquiries@churchbroughton.derbyshire.sch.uk</t>
  </si>
  <si>
    <t>Karen O'Connor</t>
  </si>
  <si>
    <t>we are expecting to lease a photocopier indefinatly</t>
  </si>
  <si>
    <t>headteacher@taxalfernilee.derbyshire.sch.uk</t>
  </si>
  <si>
    <t>Claire Millington</t>
  </si>
  <si>
    <t>MFDs</t>
  </si>
  <si>
    <t>cmillington@st-johnscofe.derbyshire.sch.uk</t>
  </si>
  <si>
    <t>Sanitary bins</t>
  </si>
  <si>
    <t>PHS Services Ltd</t>
  </si>
  <si>
    <t>Air freshener units</t>
  </si>
  <si>
    <t>Nappy Bins</t>
  </si>
  <si>
    <t xml:space="preserve">£313 56 </t>
  </si>
  <si>
    <t>Swabs &amp; Dressings Bin</t>
  </si>
  <si>
    <t>Water filter/cooler</t>
  </si>
  <si>
    <t>Culligan (UK) Ltd</t>
  </si>
  <si>
    <t>1 year rolling</t>
  </si>
  <si>
    <t>1 year rolling contract</t>
  </si>
  <si>
    <t>Pam Oxley</t>
  </si>
  <si>
    <t>Ricoh Photocopier IM C5500</t>
  </si>
  <si>
    <t>The invoices are always more than the lease charge as they include charges for copying/printing.</t>
  </si>
  <si>
    <t>poxley@calow.derbyshire.sch.uk</t>
  </si>
  <si>
    <t>Sheila Yamin</t>
  </si>
  <si>
    <t>Sharp copier/printer, model number BP-60C36</t>
  </si>
  <si>
    <t>enquiries@charlesworth.derbyshire.sch.uk</t>
  </si>
  <si>
    <t>Sharp Interactive screens</t>
  </si>
  <si>
    <t>AV stand and trolley</t>
  </si>
  <si>
    <t>Michelle Spencer</t>
  </si>
  <si>
    <t>Photocopier/Printer</t>
  </si>
  <si>
    <t>carsington@thevillagefederation.co.uk</t>
  </si>
  <si>
    <t>Alaine Murphy</t>
  </si>
  <si>
    <t>Printer / Copier - RICOH IM C3000 PCL6</t>
  </si>
  <si>
    <t>ASL</t>
  </si>
  <si>
    <t>amurphy@denbyfree.org.uk</t>
  </si>
  <si>
    <t>Sanitary Disposal, Air Freshener, Dust Mat</t>
  </si>
  <si>
    <t xml:space="preserve">Renews annually </t>
  </si>
  <si>
    <t>Carol Phillip</t>
  </si>
  <si>
    <t>We are looking at new companies for the photocopier soon.  I will update you when this has been done.  Meanwhile we are paying monthly for it. Amended date to 08/04/25 until we get an update (KS).</t>
  </si>
  <si>
    <t>info@camms.derbyshire.sch.uk</t>
  </si>
  <si>
    <t>Carol Phillips</t>
  </si>
  <si>
    <t>Promethean Board</t>
  </si>
  <si>
    <t>We are just paying monthly for now on an ongoing basis. Amended date to 27/04/25 until we get an update (KS).</t>
  </si>
  <si>
    <t>Telephone</t>
  </si>
  <si>
    <t>Active Watercoolers</t>
  </si>
  <si>
    <t>Now ongoing</t>
  </si>
  <si>
    <t>The watercooler we are just paying monthly for now.</t>
  </si>
  <si>
    <t>Lynn Elliott</t>
  </si>
  <si>
    <t>APEAC Elite group</t>
  </si>
  <si>
    <t>headteacher@dinting.derbyshire.sch.uk</t>
  </si>
  <si>
    <t>Gill Wood</t>
  </si>
  <si>
    <t>info@bonsall.derbyshire.sch.uk</t>
  </si>
  <si>
    <t>Catherine Ford</t>
  </si>
  <si>
    <t>Photocopier and printer Ricoh IMC4500</t>
  </si>
  <si>
    <t>cford@pilsleycofe.derbyshire.sch.uk</t>
  </si>
  <si>
    <t>Judy Randall</t>
  </si>
  <si>
    <t>4 air freshener units serviced 8 weekly</t>
  </si>
  <si>
    <t>jrandall@st-marys.derbyshire.sch.uk</t>
  </si>
  <si>
    <t>Water management systems and urinal sanitiser 8 weekly</t>
  </si>
  <si>
    <t>rolling contract</t>
  </si>
  <si>
    <t>This was previously under 140210 with an SIO code but will be under the above going forward.</t>
  </si>
  <si>
    <t>headteacher@st-andrewscofe.derbyshire.sch.uk</t>
  </si>
  <si>
    <t>Amanda Stafford-Wood</t>
  </si>
  <si>
    <t>Multi Functional Devise</t>
  </si>
  <si>
    <t>AStafford-Wood@Youlgrave-allsaints.derbyshire.gov.uk</t>
  </si>
  <si>
    <t>Karen White</t>
  </si>
  <si>
    <t>Photocopier/printer - 3102RC81173 - Ricoh</t>
  </si>
  <si>
    <t>5 years ongoing</t>
  </si>
  <si>
    <t>karen.white@st-josephsrccofe.derbyshire.sch.uk</t>
  </si>
  <si>
    <t>Julie Clarke</t>
  </si>
  <si>
    <t>KCS Procurement Services (Ricoh)</t>
  </si>
  <si>
    <t>info@sharleypark.derbyshire.sch.uk</t>
  </si>
  <si>
    <t>Garry Cash</t>
  </si>
  <si>
    <t>Photocopier/Printers
Sharp BP60C31 - x 7
Sharp MX7090 - x 1</t>
  </si>
  <si>
    <t>gcash@newmillsschool.co.uk</t>
  </si>
  <si>
    <t>Photocopier/Printer Sharp BP60C31FK x 1
Printer sheet paper trays Sharp BPDE13 x 1</t>
  </si>
  <si>
    <t>6 years</t>
  </si>
  <si>
    <t>gcasgh@newmillsschool.co.uk</t>
  </si>
  <si>
    <t>Anita Jones</t>
  </si>
  <si>
    <t>Freedom Technology</t>
  </si>
  <si>
    <t>Susan Murdoch</t>
  </si>
  <si>
    <t>Multifunctional Print Devices:
Kyocera TASKalfa 4053ci
Kyocera TASKalfa 358ci</t>
  </si>
  <si>
    <t>smurdoch@dhfs.uk</t>
  </si>
  <si>
    <t xml:space="preserve">Multifunctional Print Devices:
Kyocera TASKalfa 8353ci </t>
  </si>
  <si>
    <t>T DEVEREUX</t>
  </si>
  <si>
    <t>info@repton-pri.derbyshire.sch.uk</t>
  </si>
  <si>
    <t>Alison Marshall</t>
  </si>
  <si>
    <t>AMarshall@linton.derbyshire.sch.uk</t>
  </si>
  <si>
    <t>Vickie Ryde</t>
  </si>
  <si>
    <t>School printer</t>
  </si>
  <si>
    <t>Five year</t>
  </si>
  <si>
    <t>info@curzon.derbyshire.sch.uk</t>
  </si>
  <si>
    <t xml:space="preserve">Vickie Ryde </t>
  </si>
  <si>
    <t xml:space="preserve">Phone Lines </t>
  </si>
  <si>
    <t>B4BC- Best4Business Communications</t>
  </si>
  <si>
    <t>Lindsey Page</t>
  </si>
  <si>
    <t>Photocopier Xerox C8155</t>
  </si>
  <si>
    <t>Yes indefinite</t>
  </si>
  <si>
    <t>lindseyp5@fairmeadows.derbyshire.sch.uk</t>
  </si>
  <si>
    <t>ipads</t>
  </si>
  <si>
    <t>CHG</t>
  </si>
  <si>
    <t>yes indefinite</t>
  </si>
  <si>
    <t>Laptops</t>
  </si>
  <si>
    <t>UCall Telecom</t>
  </si>
  <si>
    <t>System owned at end of lease, maintenance contract only</t>
  </si>
  <si>
    <t>Fiona Robb</t>
  </si>
  <si>
    <t>IM C4500 Copier/printer</t>
  </si>
  <si>
    <t>info@chinley.derbyshire.sch.uk</t>
  </si>
  <si>
    <t>Telephone hand sets</t>
  </si>
  <si>
    <t>86 months</t>
  </si>
  <si>
    <t>IM C4500 Multifunction copier/printer</t>
  </si>
  <si>
    <t>Julie Huddlestone</t>
  </si>
  <si>
    <t>jeh@belperschool.co.uk</t>
  </si>
  <si>
    <t>Kym Franklin</t>
  </si>
  <si>
    <t>kym.franklin@ladymanners.derbyshire.sch.uk</t>
  </si>
  <si>
    <t>C Turner</t>
  </si>
  <si>
    <t>Minibus</t>
  </si>
  <si>
    <t>Red kite</t>
  </si>
  <si>
    <t>cturner@hollyhouse.derbyshire.sch.uk</t>
  </si>
  <si>
    <t>Watercoolers</t>
  </si>
  <si>
    <t>Office watercoolers</t>
  </si>
  <si>
    <t>Natalie Collins</t>
  </si>
  <si>
    <t>printer/photocopier</t>
  </si>
  <si>
    <t>ncollins@brackenfield.derbyshire.sch.uk</t>
  </si>
  <si>
    <t>Louise Dove</t>
  </si>
  <si>
    <t>Photocopying machines</t>
  </si>
  <si>
    <t>ldove@swanwicksportscollege.derbyshire.sch.uk</t>
  </si>
  <si>
    <t>Richard Harris</t>
  </si>
  <si>
    <t>1 x Kyocera TASKalfa 6052ci
2 x Kyocera TASKalfa 3554ci
1 x Espon WF-C579R Series</t>
  </si>
  <si>
    <t>rharris@alfretonpark.derbyshire.sch.uk</t>
  </si>
  <si>
    <t>143000</t>
  </si>
  <si>
    <t>Nicola Morris</t>
  </si>
  <si>
    <t>Ricoh Photocopier Model: IM C3010A</t>
  </si>
  <si>
    <t xml:space="preserve">5 years (60 months) </t>
  </si>
  <si>
    <t>enquiries@middleton.derbyshire.sch.uk</t>
  </si>
  <si>
    <t>Mrs Caroline Hicks</t>
  </si>
  <si>
    <t>two years</t>
  </si>
  <si>
    <t>£71.00</t>
  </si>
  <si>
    <t>chicks@litton.derbyshire.sch.uk</t>
  </si>
  <si>
    <t>iPad &amp; Case x 180
Clevertouch Board x 5
Zioxi iPad Trolley x 6
Mount (wall &amp; floor) for Clevertouch Board x 5</t>
  </si>
  <si>
    <t>CSI Leasing Uk Ltd</t>
  </si>
  <si>
    <t>Sarah Galpin</t>
  </si>
  <si>
    <t>Sharp / PEAC</t>
  </si>
  <si>
    <t>s.galpin@creswell-jun.derbyshire.sch.uk</t>
  </si>
  <si>
    <t>RISCO Copier</t>
  </si>
  <si>
    <t>Risco</t>
  </si>
  <si>
    <t>Landlines</t>
  </si>
  <si>
    <t>SAMANTHA EVERILL</t>
  </si>
  <si>
    <t>VOIP Telephone system (NEC SL1100) including 14 class telephones (Yealink T54W &amp; T34W)</t>
  </si>
  <si>
    <t>60  months</t>
  </si>
  <si>
    <t>The machine rental is £248.95 and we have to pay extra for copies</t>
  </si>
  <si>
    <t>Kathryn Fletcher</t>
  </si>
  <si>
    <t>Ricoh Printer Model IM C5500</t>
  </si>
  <si>
    <t>k.fletcher@melbourne-inf.derbyshire.sch.uk</t>
  </si>
  <si>
    <t>Angela Varty</t>
  </si>
  <si>
    <t>Photocopier/Printers: 
Comcolor FW5230 A3 34391232
Comcolor FT5000 A4 35361452</t>
  </si>
  <si>
    <t>Riso  (Charged via Siemens)</t>
  </si>
  <si>
    <t>avarty@ripley-jun.derbyshire.sch.uk</t>
  </si>
  <si>
    <t>Smartcomms Telephone equipment</t>
  </si>
  <si>
    <t>EMPSN</t>
  </si>
  <si>
    <t>Inventry Sign In System</t>
  </si>
  <si>
    <t>PEAC (Sharp Business Systems UK Plc)</t>
  </si>
  <si>
    <t>Apple iPads</t>
  </si>
  <si>
    <t>BNP Paribas Leasing Solutions</t>
  </si>
  <si>
    <t>Diane Condren</t>
  </si>
  <si>
    <t>Photocopier Ricoh  IM C5510</t>
  </si>
  <si>
    <t>condren.d@eureka.derbyshire.sch.uk</t>
  </si>
  <si>
    <t>Julie Murcott</t>
  </si>
  <si>
    <t>juliem@brockwell-jun.derbyshire.sch.uk</t>
  </si>
  <si>
    <t>Laura Burgin</t>
  </si>
  <si>
    <t>12 Months</t>
  </si>
  <si>
    <t>Indefinate</t>
  </si>
  <si>
    <t xml:space="preserve">30 day rolling contract - Renew annually. If we want to leave its just 30 day notice. </t>
  </si>
  <si>
    <t>Laura.burgin@norbriggs.derbyshire.sch.uk</t>
  </si>
  <si>
    <t>ipads G9, 10.2" 64GB Silver</t>
  </si>
  <si>
    <t>CHG-Meridian UK ltd</t>
  </si>
  <si>
    <t>Telephone handsets</t>
  </si>
  <si>
    <t>Judy Clough</t>
  </si>
  <si>
    <t>info@hartshorne.derbyshire.sch.uk</t>
  </si>
  <si>
    <t xml:space="preserve">Minibus </t>
  </si>
  <si>
    <t>Marshall Leasing</t>
  </si>
  <si>
    <t>This rental cost is shared between 3 federated schools</t>
  </si>
  <si>
    <t>Photocopiers:
2 x Konica Minolta Bizhub C558
1 x Konica Minolta Bizhub C458</t>
  </si>
  <si>
    <t>Franking Machine</t>
  </si>
  <si>
    <t>Pitney Bowes</t>
  </si>
  <si>
    <t>Red Kite</t>
  </si>
  <si>
    <t>Lease Rental of new telephone system</t>
  </si>
  <si>
    <t>Tel. Group</t>
  </si>
  <si>
    <t>Emailed 14/03/25</t>
  </si>
  <si>
    <t>Jayne Saxton</t>
  </si>
  <si>
    <t>Photo copier</t>
  </si>
  <si>
    <t>jayne.saxton@brockley.derbyshire.sch.uk</t>
  </si>
  <si>
    <t>Alex Wallhead</t>
  </si>
  <si>
    <t>Printers - IMC550 and IMC3010</t>
  </si>
  <si>
    <t xml:space="preserve">Invoice includes charges for copying. </t>
  </si>
  <si>
    <t>awallhead@grassmoor.derbyshire.sch.uk</t>
  </si>
  <si>
    <t>Kathy Yoxall</t>
  </si>
  <si>
    <t>RICOH Printer and copier - MC5510A FULL COLOUR/MONO DEVICE COMPLETE WITH ADDITIONAL PAPER CASSETTES</t>
  </si>
  <si>
    <t>info@ladycross.derbyshire.sch.uk</t>
  </si>
  <si>
    <t>Photocopier - MP C3504</t>
  </si>
  <si>
    <t>Photocopier - model number is IMC5510A</t>
  </si>
  <si>
    <t>2 months</t>
  </si>
  <si>
    <t>Sharp IT Services (UK) Ltd</t>
  </si>
  <si>
    <t>tbayliss@st-james.derbshire.sch.uk</t>
  </si>
  <si>
    <t>emPSN</t>
  </si>
  <si>
    <t>2 year</t>
  </si>
  <si>
    <t>The contract changes 14/7/24 to 2 handsets from 3.  Each handset annual fee is £139.39. So year to 14/7/24 was 418.18, and 2 years to 14/7/2026 will be 2x£139.39 = £278.78 as shown on spreadsheet sent by email.</t>
  </si>
  <si>
    <t>Classroom IPADs</t>
  </si>
  <si>
    <t>CHG-Meridien</t>
  </si>
  <si>
    <t>Funding for the IPAD lease is through the PTA.</t>
  </si>
  <si>
    <t>Gavin Bradford</t>
  </si>
  <si>
    <t xml:space="preserve">Sharp Printer - Ref 437480 Model BP 60C31FK 
Sharp Printer - Ref 437482 Model BP 60C31FK 
Sharp Printer - Ref 437483 Model BP 60C31FK 
Sharp Printer - Ref 437484 Model BPC 533       
Sharp Printer - Ref 437480 Model BP 70C55FK 
Sharp Printer - Ref 437485 Model BP 70C55FK </t>
  </si>
  <si>
    <t>gbradford@highfieldhall.derbyshire.sch.uk</t>
  </si>
  <si>
    <t>Sanitary units</t>
  </si>
  <si>
    <t>vjacob@st.annescofe.derbyshire.sch.uk</t>
  </si>
  <si>
    <t>Danielle Parker</t>
  </si>
  <si>
    <t>danielle.parker@swanwick.derbyshire.sch.uk</t>
  </si>
  <si>
    <t>printer and copier</t>
  </si>
  <si>
    <t>Caroline Parsons</t>
  </si>
  <si>
    <t>Photocopier - bizhub C301i</t>
  </si>
  <si>
    <t>This replaces our leased copier (bizhub C258 from Konica Minolta) which the lease ran out on in 2022 - we stopped paying rental in December 2022</t>
  </si>
  <si>
    <t>school@taddingtonpriestcliffe.derbyshire.sch.uk</t>
  </si>
  <si>
    <t>Portakabin being used as a staff room</t>
  </si>
  <si>
    <t>Do not know</t>
  </si>
  <si>
    <t>Portakabin</t>
  </si>
  <si>
    <t xml:space="preserve">We have renewed for another year </t>
  </si>
  <si>
    <t>Emailed 12/03/25 to request lease agreement or confirmation of renewal</t>
  </si>
  <si>
    <t>cip3036</t>
  </si>
  <si>
    <t>BT Phones 2 x BT Cloud Voice - Yealink T46U Handset, 1 x BT Cloud Voice W73P DECT Base Station &amp; Handset, 2 x BT Cloud Voice - T46, T48 or T54W PSU (1 Pack)</t>
  </si>
  <si>
    <t>Printer/Copier IMC5500
Printer/Copier IMC8000
Printer/Copier IMC300F</t>
  </si>
  <si>
    <t>a.jones@tibshelf.derbyshiure.sch.uk</t>
  </si>
  <si>
    <t>Ricoh</t>
  </si>
  <si>
    <t>5 year</t>
  </si>
  <si>
    <t>Jackie Waller</t>
  </si>
  <si>
    <t>Two photocopiers (renewed with existing company)  IMC5500-57053 and IMC5055-24284</t>
  </si>
  <si>
    <t>We have just renewed our photocopiers with our current provider as they use the public sector framework</t>
  </si>
  <si>
    <t>jackie.waller@codnor.derbyshire.sch.uk</t>
  </si>
  <si>
    <t>Sasha Hall</t>
  </si>
  <si>
    <t>Ricoh printer</t>
  </si>
  <si>
    <t>RICOH</t>
  </si>
  <si>
    <t>sasha.hall@newtonsolney.derbyshire.sch.uk</t>
  </si>
  <si>
    <t>Manually updated some info from SAP</t>
  </si>
  <si>
    <t>Amanda Daykin</t>
  </si>
  <si>
    <t>x 2 Photocopiers</t>
  </si>
  <si>
    <t>£93.48 rental per quarter plus copies</t>
  </si>
  <si>
    <t>a.daykin3@hasland-inf.derbyshire.sch.uk</t>
  </si>
  <si>
    <t>Manually updated the amount from invoice</t>
  </si>
  <si>
    <t>Mrs. Carol Phillips</t>
  </si>
  <si>
    <t>Hand Dryers</t>
  </si>
  <si>
    <t>Angela Smith</t>
  </si>
  <si>
    <t>Hygiene Units</t>
  </si>
  <si>
    <t>Citron</t>
  </si>
  <si>
    <t>Renewed each year</t>
  </si>
  <si>
    <t>Anna McCarthy</t>
  </si>
  <si>
    <t>Ricoh Printer/Photocopier</t>
  </si>
  <si>
    <t xml:space="preserve">As well as the quarterly rental fee, we pay for printing/copying on top. </t>
  </si>
  <si>
    <t>info@cutthorpe.derbyshire.sch.uk</t>
  </si>
  <si>
    <t>Adjusted amount from £197 to £196.19 as per invoice.</t>
  </si>
  <si>
    <t>HAYLEY KHAIRA</t>
  </si>
  <si>
    <t>GRENKE</t>
  </si>
  <si>
    <t>39 months</t>
  </si>
  <si>
    <t xml:space="preserve">Continuing </t>
  </si>
  <si>
    <t>The contract says it will carry on after the period at the same costs unless we give 3 months notice to leave. We are continuing with it at the moment.  We will probably let it run until the copier at Stoney Middleton is due for renewal (next year) and try and get a deal for the three schools in the federation.</t>
  </si>
  <si>
    <t>hayley.khaira@woodlandfederation.derbyshire.sch.uk</t>
  </si>
  <si>
    <t>Manually changed the end date from 14/10/24 to 30/03/26 as per their note re Stoney Middleton's photocopier end date.</t>
  </si>
  <si>
    <t>VOIP phones</t>
  </si>
  <si>
    <t>VOIP PHONE</t>
  </si>
  <si>
    <t>36 MONTHS</t>
  </si>
  <si>
    <t>Hand Dryers in pupil toilets</t>
  </si>
  <si>
    <t>Liz Moody</t>
  </si>
  <si>
    <t>enquiries@newmills-pri.derbyshire.sch.uk</t>
  </si>
  <si>
    <t xml:space="preserve">Sanitary Bins </t>
  </si>
  <si>
    <t>Julie Wilson</t>
  </si>
  <si>
    <t>copier</t>
  </si>
  <si>
    <t>info@tansley.derbyshire.sch.uk</t>
  </si>
  <si>
    <t>hygiene equipment</t>
  </si>
  <si>
    <t>cip2173</t>
  </si>
  <si>
    <t>water cooler</t>
  </si>
  <si>
    <t>Fresh opportunities</t>
  </si>
  <si>
    <t>ive put end date of 2030 as wouldn't let me put ongoing</t>
  </si>
  <si>
    <t xml:space="preserve">We have had the water cooler since 2008 and have no plans to end this </t>
  </si>
  <si>
    <t>Dawn Wagstaff</t>
  </si>
  <si>
    <t xml:space="preserve">Ricoh Photocopier / Scanner &amp; Printer - Model IMC5510 </t>
  </si>
  <si>
    <t>d.wagstaff@parkhouse.derbyshire.sch.uk</t>
  </si>
  <si>
    <t>Main-Tel</t>
  </si>
  <si>
    <t>Joanne Simkins</t>
  </si>
  <si>
    <t>Kyocera</t>
  </si>
  <si>
    <t>jsimkins@st-marys.derbyshire.sch.uk</t>
  </si>
  <si>
    <t>Amy Flint</t>
  </si>
  <si>
    <t>Phone lines</t>
  </si>
  <si>
    <t>CFCorportate - through Ucall</t>
  </si>
  <si>
    <t xml:space="preserve">The dates have been updated from last time completed the form. School has confirmed these dates are correct. </t>
  </si>
  <si>
    <t>info@blackwell.derbyshire.sch.uk</t>
  </si>
  <si>
    <t xml:space="preserve">siemens - riso copier </t>
  </si>
  <si>
    <t xml:space="preserve">This supercedes the previous entry on 01.04.24 with new dates. </t>
  </si>
  <si>
    <t>Complete Communications company</t>
  </si>
  <si>
    <t>Sarah Everington</t>
  </si>
  <si>
    <t>Photocopiers/printers</t>
  </si>
  <si>
    <t>We had a lease with Canon immediately before (2 copiers &amp; 1 printer).  This ended slightly early so we could upgrade to new machines.  In terms of your form, I ticked 'new lease' earlier because there wasn't an option for 'terminate existing early and take out new'.  Hope that's ok.</t>
  </si>
  <si>
    <t>admin@duffieldmeadows.derbyshire.sch.uk</t>
  </si>
  <si>
    <t>Kerry Hartwell</t>
  </si>
  <si>
    <t>kerry.hartwell@ripley-nur.derbyshire.sch.uk</t>
  </si>
  <si>
    <t>NICOLA BURDETT</t>
  </si>
  <si>
    <t>Computer hardware</t>
  </si>
  <si>
    <t>ROOM 12</t>
  </si>
  <si>
    <t>info@gorseybrigg.derbyshire.sch.uk</t>
  </si>
  <si>
    <t>Adjusted amount as per invoice as the school had included VAT</t>
  </si>
  <si>
    <t xml:space="preserve">Not sure if this is already been inputted to you last time so filled out just in case. </t>
  </si>
  <si>
    <t>Leanne Harwood</t>
  </si>
  <si>
    <t>Refrigerator</t>
  </si>
  <si>
    <t>Cool Milk</t>
  </si>
  <si>
    <t xml:space="preserve">The lease is for 12 months on the agreement that should we cancel the cool milk contract within 12 months then we shall be invoiced for the fridge. Whilst we continue with the contract the Fridge remains free. </t>
  </si>
  <si>
    <t>finance@brackenfield.derbyshire.sch.uk</t>
  </si>
  <si>
    <t>Heather Smith</t>
  </si>
  <si>
    <t>KCS Procurement Services Contract</t>
  </si>
  <si>
    <t>h.smith@fritchley.derbyshire.sch.uk</t>
  </si>
  <si>
    <t>Sanitary bins x 2</t>
  </si>
  <si>
    <t>PHS Group</t>
  </si>
  <si>
    <t>The cost of this minibus is spread between 3 schools which combine to form The Federation of Peak District Schools.</t>
  </si>
  <si>
    <t>Beverly Wood</t>
  </si>
  <si>
    <t>info@kirklangley.derbyshire.sch.uk</t>
  </si>
  <si>
    <t>Julie Hallam</t>
  </si>
  <si>
    <t>office@hayfield.derbyshire.sch.uk</t>
  </si>
  <si>
    <t>Fresh Opportunities</t>
  </si>
  <si>
    <t>admin@hope.derbyshire.sch.uk</t>
  </si>
  <si>
    <t>Jodie Baker</t>
  </si>
  <si>
    <t> X2 C1333I X1 C5860I (3 printers in total)</t>
  </si>
  <si>
    <t>Canon</t>
  </si>
  <si>
    <t>jbaker1@renishaw.derbyshire.sch.uk</t>
  </si>
  <si>
    <t xml:space="preserve"> X25 toilet roll dispensers, X15 soap dispensers and X21 hand towel dispensers. The units are free of charge and the annual charge is in relation to the products associated with each asset. </t>
  </si>
  <si>
    <t>The cost is for the products to fill the leased equipment. The leased equipment is free of charge on the basis we buy the stock via an agreement.</t>
  </si>
  <si>
    <t>Ricoh IM C5510A Photocopier</t>
  </si>
  <si>
    <t>Current rolling quarterly photocopier contract with ASL / Peac Solutions will terminate on 07/04/2025</t>
  </si>
  <si>
    <t xml:space="preserve">Nappy bin and sanitary bins </t>
  </si>
  <si>
    <t>Rolling annually - no idea re lease start date (it' s been years)</t>
  </si>
  <si>
    <t>Amended amount as per email from school on 14/03/25</t>
  </si>
  <si>
    <t>Phone System - 4 x Yealink T46 Display Handsets and 1 x Yealink W60 Cordless Handset</t>
  </si>
  <si>
    <t>CF Corparate Finance Limited</t>
  </si>
  <si>
    <t>PEAC</t>
  </si>
  <si>
    <t>Adjusted amount from £147.32 to £143.37 as per invoice</t>
  </si>
  <si>
    <t>Three years</t>
  </si>
  <si>
    <t>Nick Snow</t>
  </si>
  <si>
    <t>Nappy bins and sanitary waste bins</t>
  </si>
  <si>
    <t>Another year</t>
  </si>
  <si>
    <t>nsnow@aston-on-trent.derbyshire.sch.uk</t>
  </si>
  <si>
    <t>Instanta Sure Flow Wall Mounted Boiler 5 litre rental &amp; service from Culligan</t>
  </si>
  <si>
    <t>Culligan</t>
  </si>
  <si>
    <t>This agreement is replacing an old agreement with Water Logic</t>
  </si>
  <si>
    <t>Deena Tivey</t>
  </si>
  <si>
    <t>Photocopier - RICOH IM C3000</t>
  </si>
  <si>
    <t>Ricoh UK</t>
  </si>
  <si>
    <t>d.tivey@pinxton.derbyshire.sch.uk</t>
  </si>
  <si>
    <t>Linda Tallett</t>
  </si>
  <si>
    <t xml:space="preserve">2 x IMC4500 Photocopiers </t>
  </si>
  <si>
    <t>linda.tallett@newhallinfants.co.uk</t>
  </si>
  <si>
    <t>Ekte</t>
  </si>
  <si>
    <t>Year 1 £1427.40, Year 2 £1127.40, Year 3 £1127.40</t>
  </si>
  <si>
    <t>Completed manually from email received</t>
  </si>
  <si>
    <t>Tracy Blackwell</t>
  </si>
  <si>
    <t>Konica Minolta Photocopier Bizhub C301i 
Equip. No.: 1825928770</t>
  </si>
  <si>
    <t>Jayne May</t>
  </si>
  <si>
    <t>Photocopier Altalink C8130V_F</t>
  </si>
  <si>
    <t>info@unstone.derbyshire.sch.uk</t>
  </si>
  <si>
    <t>Sophie James</t>
  </si>
  <si>
    <t>Ricoh Printer 
Model Number: IM C3000
Serial Number: 3101R312532</t>
  </si>
  <si>
    <t>Whilst required</t>
  </si>
  <si>
    <t xml:space="preserve">Rent plus an amount for copies which varies each month. </t>
  </si>
  <si>
    <t>sjames@crich-inf.derbyshire.sch.uk</t>
  </si>
  <si>
    <t>Adjusted amount as per invoice as the school had included the copies.</t>
  </si>
  <si>
    <t>info@clifton.derbyshire.sch.uk</t>
  </si>
  <si>
    <t>Confirmed renewed lease by email 13/03/25.</t>
  </si>
  <si>
    <t>Phone Sysyem</t>
  </si>
  <si>
    <t>1st Call</t>
  </si>
  <si>
    <t>7  Years</t>
  </si>
  <si>
    <t>User Licence £48, Phones £6 Maintenance &amp; Support £12</t>
  </si>
  <si>
    <t>Confirmed leases by email 13/03/25. Requested lease agreements on 14/03/25 and chased 01/04/25</t>
  </si>
  <si>
    <t>Nicola Gibbins</t>
  </si>
  <si>
    <t>ngibbins@draycott.derbyshire.sch.uk</t>
  </si>
  <si>
    <t>Converted on 01/06/24</t>
  </si>
  <si>
    <t>Julie Whittaker</t>
  </si>
  <si>
    <t>info@palterton.derbyshire.sch.uk</t>
  </si>
  <si>
    <t>Converted on 01/12/24</t>
  </si>
  <si>
    <t>Amy Peach</t>
  </si>
  <si>
    <t>Photocopier Ricoh x 2</t>
  </si>
  <si>
    <t>info@ashbourneprimary.derbyshire.sch.uk</t>
  </si>
  <si>
    <t>Converted on 01/10/24</t>
  </si>
  <si>
    <t>Ann Duffy</t>
  </si>
  <si>
    <t>ann.duffy@thedalesfederation.co.uk</t>
  </si>
  <si>
    <t>Converted on 01/09/24</t>
  </si>
  <si>
    <t>Ruth Weir</t>
  </si>
  <si>
    <t>Photocopier IM C5510A</t>
  </si>
  <si>
    <t>info@hulland.derbyshire.sch.uk</t>
  </si>
  <si>
    <t>Katherine Collins</t>
  </si>
  <si>
    <t>Printer - Sharp MX3061
Printer - Kyocera ECOSYSMA3500cix</t>
  </si>
  <si>
    <t>Sharp &amp; Kyocera via the KCS Procurement Framework</t>
  </si>
  <si>
    <t>katherine.collins@norbury.derbyshire.sch.uk</t>
  </si>
  <si>
    <t>Converted on 01/04/25</t>
  </si>
  <si>
    <t>Ricoh printer/photocopier IM320F FC Multifunction Product, s/n A0B4PB03356</t>
  </si>
  <si>
    <t xml:space="preserve">This replaces the lease for Ricoh printer/photocopier MP C307 which ended on 20/10/2024 </t>
  </si>
  <si>
    <t>Jacqueline Cooper</t>
  </si>
  <si>
    <t>IMC5510 Photocopier</t>
  </si>
  <si>
    <t>Ricoh UK Limited</t>
  </si>
  <si>
    <t>info@crichcarr.derbyshire.sch.uk</t>
  </si>
  <si>
    <t xml:space="preserve">Rachel Bridges </t>
  </si>
  <si>
    <t xml:space="preserve">Ricoh Copier IMC5510 4 Tray with Booklet Finisher </t>
  </si>
  <si>
    <t xml:space="preserve">We already have a copier on lease from Richo.   This is a new copier/new lease.   The old lease has expired. </t>
  </si>
  <si>
    <t>rbridges@creswell-inf.derbyshire.sch.uk</t>
  </si>
  <si>
    <t>Hygiene Products all on same lease: Nappy Bin x 2, Foam Dispenser x 1, Foam Stand x 1, Biozone air filtering unit x 1, hazardous waste bin x 1, Sanitary Bins x 1.</t>
  </si>
  <si>
    <t xml:space="preserve">PHS Group </t>
  </si>
  <si>
    <t xml:space="preserve">Rolling contract  to end of December 26 (end of contract was missed) </t>
  </si>
  <si>
    <t xml:space="preserve">Existing contract, I have noticed that you were not made aware by previous administrator. Contract has ended, and is now 'rolling'. </t>
  </si>
  <si>
    <t xml:space="preserve">rbridges@creswell-inf.derbyshire.sch.uk </t>
  </si>
  <si>
    <r>
      <rPr>
        <b/>
        <sz val="16"/>
        <color rgb="FFC00000"/>
        <rFont val="Calibri"/>
        <family val="2"/>
      </rPr>
      <t xml:space="preserve">!! </t>
    </r>
    <r>
      <rPr>
        <b/>
        <u/>
        <sz val="16"/>
        <color theme="1" tint="4.9989318521683403E-2"/>
        <rFont val="Calibri"/>
        <family val="2"/>
      </rPr>
      <t>Important:</t>
    </r>
  </si>
  <si>
    <r>
      <t xml:space="preserve">If not "deemed low-value", what is the estimated </t>
    </r>
    <r>
      <rPr>
        <b/>
        <u val="singleAccounting"/>
        <sz val="11"/>
        <rFont val="Calibri"/>
        <family val="2"/>
      </rPr>
      <t>COST</t>
    </r>
    <r>
      <rPr>
        <b/>
        <sz val="11"/>
        <rFont val="Calibri"/>
        <family val="2"/>
      </rPr>
      <t xml:space="preserve"> of buying the asset when </t>
    </r>
    <r>
      <rPr>
        <b/>
        <u/>
        <sz val="11"/>
        <rFont val="Calibri"/>
        <family val="2"/>
      </rPr>
      <t>NEW</t>
    </r>
    <r>
      <rPr>
        <b/>
        <sz val="11"/>
        <rFont val="Calibri"/>
        <family val="2"/>
      </rPr>
      <t>?</t>
    </r>
  </si>
  <si>
    <t>CS.Accountancy@derbyshire.gov.uk</t>
  </si>
  <si>
    <t xml:space="preserve">If you have not sent in proof of the lease, such as the lease agreement or an invoice confirming the regular payment amount, this will be highlighted in orange in column L, therefore, please send a copy of this to: </t>
  </si>
  <si>
    <r>
      <t xml:space="preserve">If you need to inform us of any changes to the data we hold, please complete the </t>
    </r>
    <r>
      <rPr>
        <u/>
        <sz val="11"/>
        <color rgb="FF0070C0"/>
        <rFont val="Calibri"/>
        <family val="2"/>
      </rPr>
      <t>School Leases Form</t>
    </r>
    <r>
      <rPr>
        <sz val="11"/>
        <color theme="1" tint="4.9989318521683403E-2"/>
        <rFont val="Calibri"/>
        <family val="2"/>
      </rPr>
      <t>, for example:</t>
    </r>
  </si>
  <si>
    <r>
      <t xml:space="preserve">If you do not know your pin number, please request this from: </t>
    </r>
    <r>
      <rPr>
        <u/>
        <sz val="11"/>
        <color rgb="FF0070C0"/>
        <rFont val="Calibri"/>
        <family val="2"/>
      </rPr>
      <t>karen.sellors@derbyshire.gov.uk</t>
    </r>
    <r>
      <rPr>
        <sz val="11"/>
        <color theme="1" tint="4.9989318521683403E-2"/>
        <rFont val="Calibri"/>
        <family val="2"/>
      </rPr>
      <t xml:space="preserve"> </t>
    </r>
  </si>
  <si>
    <t xml:space="preserve">To view the leases which your school has informed us of, please enter your pin number on the School Data page. </t>
  </si>
  <si>
    <t>Expired leases:</t>
  </si>
  <si>
    <t>Outstanding information required:</t>
  </si>
  <si>
    <t>Expired</t>
  </si>
  <si>
    <t>Outstanding info</t>
  </si>
  <si>
    <t>One-Off Payment</t>
  </si>
  <si>
    <t>Academy</t>
  </si>
  <si>
    <t xml:space="preserve">Leasing 4 telephones in total, which is £264 in total. </t>
  </si>
  <si>
    <r>
      <t xml:space="preserve">If not all leases are showing, please complete the </t>
    </r>
    <r>
      <rPr>
        <b/>
        <u/>
        <sz val="13"/>
        <color rgb="FF0070C0"/>
        <rFont val="Calibri"/>
        <family val="2"/>
      </rPr>
      <t>School Leases Form</t>
    </r>
    <r>
      <rPr>
        <b/>
        <sz val="13"/>
        <color theme="1" tint="4.9989318521683403E-2"/>
        <rFont val="Calibri"/>
        <family val="2"/>
      </rPr>
      <t xml:space="preserve"> with any that are missing.</t>
    </r>
  </si>
  <si>
    <t>Please enter your pin number</t>
  </si>
  <si>
    <t>PIN number not valid</t>
  </si>
  <si>
    <t>Remove any academies from the Schools list</t>
  </si>
  <si>
    <t></t>
  </si>
  <si>
    <r>
      <t xml:space="preserve">Protect workbook so that these remain hidden, password is </t>
    </r>
    <r>
      <rPr>
        <b/>
        <sz val="11"/>
        <color theme="1"/>
        <rFont val="Aptos Narrow"/>
        <family val="2"/>
        <scheme val="minor"/>
      </rPr>
      <t>L3A5eS*!</t>
    </r>
  </si>
  <si>
    <t>Once you have updated the School Leases 2025-26 spreadsheet, paste the data from the Masterlist tab into the Masterlist 2025-26 tab (break any links)</t>
  </si>
  <si>
    <t>Hide the yellow tabs: 'Masterlist 2025-26', 'Schools List' and 'Notes'</t>
  </si>
  <si>
    <r>
      <t xml:space="preserve">The School data tab must be protected. The cells are all locked except for the Pin number in cell B2, this is to stop schools entering the DfE number in B3 to bypass the pin, as the filter formula is linked to the DfE number rather than the pin. Use password </t>
    </r>
    <r>
      <rPr>
        <b/>
        <sz val="11"/>
        <color theme="1"/>
        <rFont val="Aptos Narrow"/>
        <family val="2"/>
        <scheme val="minor"/>
      </rPr>
      <t>L3A5eS*!</t>
    </r>
    <r>
      <rPr>
        <sz val="11"/>
        <color theme="1"/>
        <rFont val="Aptos Narrow"/>
        <family val="2"/>
        <scheme val="minor"/>
      </rPr>
      <t xml:space="preserve"> </t>
    </r>
  </si>
  <si>
    <t>Ensure columns N &amp; O are hidden on the School Data tab.</t>
  </si>
  <si>
    <t>





</t>
  </si>
  <si>
    <t>Printer IM C3010</t>
  </si>
  <si>
    <t>Last updated:</t>
  </si>
  <si>
    <r>
      <rPr>
        <sz val="11"/>
        <color theme="1" tint="4.9989318521683403E-2"/>
        <rFont val="Calibri"/>
        <family val="2"/>
      </rPr>
      <t xml:space="preserve">To do this, you will need to save the spreadsheet to your computer, then sign in or create a Microsoft 365 account </t>
    </r>
    <r>
      <rPr>
        <u/>
        <sz val="11"/>
        <color rgb="FF0070C0"/>
        <rFont val="Calibri"/>
        <family val="2"/>
      </rPr>
      <t>here</t>
    </r>
    <r>
      <rPr>
        <sz val="11"/>
        <color theme="1" tint="4.9989318521683403E-2"/>
        <rFont val="Calibri"/>
        <family val="2"/>
      </rPr>
      <t>. Once created, open ‘Apps’ from within Microsoft 365 (on the left-hand side), select ‘Excel’ and then click ‘Upload’ and select the School Leases spreadsheet from your computer.</t>
    </r>
  </si>
  <si>
    <t>IfSchool</t>
  </si>
  <si>
    <t>DFEno</t>
  </si>
  <si>
    <t>PINnumbernotvalid</t>
  </si>
  <si>
    <t>This is to remove this item as it was a duplicate entry</t>
  </si>
  <si>
    <t>This is to amend the amount from £96 to £95 per month</t>
  </si>
  <si>
    <t>DENISE CLAYTON</t>
  </si>
  <si>
    <t>XEROX PHOTOCOPIER</t>
  </si>
  <si>
    <t>XEROX</t>
  </si>
  <si>
    <t>WE HAVE TERMINATED THIS AGREEMENT EARLY</t>
  </si>
  <si>
    <t>DCLAYTON@LENTHALL.DERBYSHIRE.SCH.UK</t>
  </si>
  <si>
    <t>SHARPE</t>
  </si>
  <si>
    <t>NEW LEASE</t>
  </si>
  <si>
    <t>cip2003</t>
  </si>
  <si>
    <t>Ricoh copier</t>
  </si>
  <si>
    <t>Reviewing contract getting 3 quotes so 6 months</t>
  </si>
  <si>
    <t>6 months</t>
  </si>
  <si>
    <t>Photocopier Ricoh IM C5510A</t>
  </si>
  <si>
    <t xml:space="preserve">SANDRA FROGGATT </t>
  </si>
  <si>
    <t>SANDRAFROGGATT@WHITWELL.DERBYSHIRE.SCH.UK</t>
  </si>
  <si>
    <t>Kathrine Radford</t>
  </si>
  <si>
    <t>kradford@rosliston.derbyshire.sch.uk</t>
  </si>
  <si>
    <t xml:space="preserve">Sandra Froggatt </t>
  </si>
  <si>
    <t>One2Call</t>
  </si>
  <si>
    <t>WE have charged against this code as advised on the GL newsletter for broadband charges/telephone charges as we have moved to the new voip system</t>
  </si>
  <si>
    <t>sandrafroggatt@whitwell.derbyshire.sch.uk</t>
  </si>
  <si>
    <t>6 x dust mats, 3 x hand dryers, 3 x loose lay mats, 4 x low risk waste management collection, 8 x sanitary disposal, 1 x swabs and dressings, 1 x water management</t>
  </si>
  <si>
    <t>annual</t>
  </si>
  <si>
    <t>fran.bacon@harpurhill.derbyshire.sch.uk</t>
  </si>
  <si>
    <t>Multi-functional Printing device</t>
  </si>
  <si>
    <t>Beverley Caldicott</t>
  </si>
  <si>
    <t>Sharp Printer BP-60C36FK A3 Colour 36ppm MFD</t>
  </si>
  <si>
    <t>Procurement Services Digital</t>
  </si>
  <si>
    <t>fitzherbert@thevillagefederation.co.uk</t>
  </si>
  <si>
    <t>info@westhouses.derbyshire.sch.uk</t>
  </si>
  <si>
    <t>RICOH IM C5510 PRNTER</t>
  </si>
  <si>
    <t>Slight change to dates and frequency (was quarterly, but should be monthly)</t>
  </si>
  <si>
    <t>accounts@repton-pri.derbyshire.sch.uk</t>
  </si>
  <si>
    <t>Water and floor standing Water Cooler for the staffroom</t>
  </si>
  <si>
    <t>Aquaid Liverpool</t>
  </si>
  <si>
    <t>until terminated</t>
  </si>
  <si>
    <t>31.12.2025</t>
  </si>
  <si>
    <t>£52.00 + quarterly sanitisation costs of £19.49 and water</t>
  </si>
  <si>
    <t>Sanitary waste collection</t>
  </si>
  <si>
    <t>cip3033</t>
  </si>
  <si>
    <t>PHS Ltd</t>
  </si>
  <si>
    <t>school@elton.derbyshire.sch.uk</t>
  </si>
  <si>
    <t>Rachel Bridges</t>
  </si>
  <si>
    <t xml:space="preserve">Termination of existing lease 16.12.20 - 15.12.26  £1287.00 Annually, above lease will replace. </t>
  </si>
  <si>
    <t>2 Nappy Bins and 4 Sanitary Bins</t>
  </si>
  <si>
    <t>We have a new lease 14.04.25 - 13.04.38 for 2 Nappy Bins and 4 Sanitary Bins Only. We have removed some products no longer used - Foam Dispenser, Foam Stand, Biozone, Hazardous Waste Bin.</t>
  </si>
  <si>
    <t>Fillink</t>
  </si>
  <si>
    <t>Photocopier / Printer</t>
  </si>
  <si>
    <t>PEAC solutions</t>
  </si>
  <si>
    <t>rolling extended lease</t>
  </si>
  <si>
    <t>NB This is a rolling lease.</t>
  </si>
  <si>
    <t>Vending Machine</t>
  </si>
  <si>
    <t>Automatic Refreshments Ltd</t>
  </si>
  <si>
    <t>Cannon</t>
  </si>
  <si>
    <t>1st Call Com Ltd</t>
  </si>
  <si>
    <t>84 months</t>
  </si>
  <si>
    <t>This cost is for the Federation so is split 50% with Penny Acres Primary School</t>
  </si>
  <si>
    <t>edeakin@wigley.derbyshire.sch.uk</t>
  </si>
  <si>
    <t xml:space="preserve">PHS </t>
  </si>
  <si>
    <t>cip2283</t>
  </si>
  <si>
    <t>IM C300F Colour MFP 30 PPM 418572 RICOH printer</t>
  </si>
  <si>
    <t xml:space="preserve">Ricoh </t>
  </si>
  <si>
    <t>7 years</t>
  </si>
  <si>
    <t>Tannoy system</t>
  </si>
  <si>
    <t>1st Call Communications</t>
  </si>
  <si>
    <t>PHS - 7 x Sanitary Bins, 2 x Air fresheners</t>
  </si>
  <si>
    <t>3 Months</t>
  </si>
  <si>
    <t>Dust Mat</t>
  </si>
  <si>
    <t>3 Month</t>
  </si>
  <si>
    <t>9 x Air freshener, 1 Collection of clinical waste, 5 Hand / Hair dryer, 20 Sanitary disposal, 1 Swabs and dressings</t>
  </si>
  <si>
    <t>Lease renewal</t>
  </si>
  <si>
    <t>cip2146</t>
  </si>
  <si>
    <t>Amanda Walsh</t>
  </si>
  <si>
    <t>School Photocopier</t>
  </si>
  <si>
    <t xml:space="preserve">Extension in place while new contract obtained and approved </t>
  </si>
  <si>
    <t>Amanda.Walsh@charlotte.derbyshire.sch.uk</t>
  </si>
  <si>
    <t xml:space="preserve">Lee-Ann Lyons </t>
  </si>
  <si>
    <t xml:space="preserve">Hygiene equipment / Intial washroom leases </t>
  </si>
  <si>
    <t>Initial Washroom Hygiene</t>
  </si>
  <si>
    <t xml:space="preserve">12 months </t>
  </si>
  <si>
    <t>llyons@coppice.derbyshire.sch.uk</t>
  </si>
  <si>
    <t>Rebecca Knowlson</t>
  </si>
  <si>
    <t>rknowlson@westoncofe.derbyshire.sch.uk</t>
  </si>
  <si>
    <t>GEMMA PEPLOW</t>
  </si>
  <si>
    <t>Food waste bins</t>
  </si>
  <si>
    <t>Rainbow waste</t>
  </si>
  <si>
    <t>Ongoing rolling contract</t>
  </si>
  <si>
    <t>Fornightly</t>
  </si>
  <si>
    <t>We do not pay for the lease of the bins. We only pay per lift £9.50 per bin per fortnight (£19.00)</t>
  </si>
  <si>
    <t>GPEPLOW@STENSONFIELDS.DERBYSHIRE.SCH.UK</t>
  </si>
  <si>
    <t>Printers:- 
2 x IMC4510 Multi functional device
1 x IMC3010 Multi functional device</t>
  </si>
  <si>
    <t>Current Alto Ditigital Lease/Xerox for 5 printers/copy machines terminates on the 1st September 2025.  £309.84 quarterly rental plus copy costs for 60 months.</t>
  </si>
  <si>
    <t>3 months</t>
  </si>
  <si>
    <t>Extension to previous lease until new lease takes over.</t>
  </si>
  <si>
    <t>Current lease</t>
  </si>
  <si>
    <t>8302277</t>
  </si>
  <si>
    <t>8303324</t>
  </si>
  <si>
    <t>8303036</t>
  </si>
  <si>
    <t>6. Converted to an academy</t>
  </si>
  <si>
    <t>2. An extension of an existing lease</t>
  </si>
  <si>
    <t>1. A new lease or one not previously submitted</t>
  </si>
  <si>
    <t>830 3038</t>
  </si>
  <si>
    <t>5. Removal of a duplicate lease</t>
  </si>
  <si>
    <t>3. A change to an existing lease</t>
  </si>
  <si>
    <t>4. Early termination of a lease</t>
  </si>
  <si>
    <t>Freestanding Mains fed water cooler</t>
  </si>
  <si>
    <t>Interactive boards</t>
  </si>
  <si>
    <t>Money-Sphere</t>
  </si>
  <si>
    <t>The old ones are out of lease.  They will be installed in August 2025</t>
  </si>
  <si>
    <t>avarty@ripley-jun.derbyhsire.sch.uk</t>
  </si>
  <si>
    <t xml:space="preserve">New lease / extension / change / termination / duplicate / academy </t>
  </si>
  <si>
    <t>Status</t>
  </si>
  <si>
    <r>
      <rPr>
        <sz val="11"/>
        <color theme="1" tint="4.9989318521683403E-2"/>
        <rFont val="Calibri"/>
        <family val="2"/>
      </rPr>
      <t xml:space="preserve">If you are using an older version of Excel (pre Excel 2021), please </t>
    </r>
    <r>
      <rPr>
        <u/>
        <sz val="11"/>
        <color rgb="FF0070C0"/>
        <rFont val="Calibri"/>
        <family val="2"/>
      </rPr>
      <t>click here</t>
    </r>
    <r>
      <rPr>
        <sz val="11"/>
        <color theme="1" tint="4.9989318521683403E-2"/>
        <rFont val="Calibri"/>
        <family val="2"/>
      </rPr>
      <t xml:space="preserve"> for instructions on how to view the data, otherwise please follow the instructions below. </t>
    </r>
  </si>
  <si>
    <t>photo copier</t>
  </si>
  <si>
    <t>Richo</t>
  </si>
  <si>
    <t xml:space="preserve">newer model machine </t>
  </si>
  <si>
    <t>Inventry</t>
  </si>
  <si>
    <t>5 yrs</t>
  </si>
  <si>
    <t>Regular payment is rental. There will be a variable amount for copies on top of this.</t>
  </si>
  <si>
    <t>Lease exxtended until new lease taken out.</t>
  </si>
  <si>
    <t>cip2150</t>
  </si>
  <si>
    <t>Various IT equipment - 74 x Ipad, 74 x Ipad cases, 3 x Charging trolley, 7 x Stonebrook pro laptops, 6 x Monitors, 3 x Keyboard</t>
  </si>
  <si>
    <t>CSI Leasing</t>
  </si>
  <si>
    <t>Gill Hills</t>
  </si>
  <si>
    <t>2 Photocopiers: 
Canon DX6855i Mono multifunction copier 
Canon DXC3930i Colour multifunction copier</t>
  </si>
  <si>
    <t>We have renewed our lease with this company as they have provided new copiers and we are getting better value for money.</t>
  </si>
  <si>
    <t>ghills@dronfield-jun.derbyshire.sch.uk</t>
  </si>
  <si>
    <t>Agreement has been ended early and a new lease taken out from 18/08/25.</t>
  </si>
  <si>
    <t>Converted on 01/05/2025</t>
  </si>
  <si>
    <t>Converted on 01/07/2025</t>
  </si>
  <si>
    <t>Converted on 01/08/2025</t>
  </si>
  <si>
    <t>Requested lease agreement 25/09/25</t>
  </si>
  <si>
    <t xml:space="preserve">Public </t>
  </si>
  <si>
    <t>A new lease;
An existing lease which you haven't informed us about;
An extension to an existing lease;
A lease which is on a rolling contract but is showing as expired;
A change to the cost of an existing lease;
An early termination of a lease;
Any other change not listed above.</t>
  </si>
  <si>
    <t xml:space="preserve">Sarah Walker </t>
  </si>
  <si>
    <t>CHG Meridian</t>
  </si>
  <si>
    <t>Inventry Sign in system</t>
  </si>
  <si>
    <t>PEAC (Uk) limited via sharp Business systems</t>
  </si>
  <si>
    <t>had newer machine at the the end of 3 year lease period</t>
  </si>
  <si>
    <t>Printers:
M_IMAGEPRESS C270
M_IRADVC5850I
M_ISX1643P</t>
  </si>
  <si>
    <t>Canon UK Ltd</t>
  </si>
  <si>
    <t>Pitney Bowes Limited</t>
  </si>
  <si>
    <t>Oliver Channing</t>
  </si>
  <si>
    <t>Photocopier KYOCERA 3554ci</t>
  </si>
  <si>
    <t>info@corfield.derbyshire.sch.uk</t>
  </si>
  <si>
    <t>£156.70 &amp; £5.52</t>
  </si>
  <si>
    <t>Printer / photocopier Model IMC3010 Ricoh</t>
  </si>
  <si>
    <t>bibbotson@grindleford.derbyshire.sch.uk</t>
  </si>
  <si>
    <t>Jacqueline Hoyle</t>
  </si>
  <si>
    <t>AG Group</t>
  </si>
  <si>
    <t>jhoyle@deerpark.derbyshire.sch.uk</t>
  </si>
  <si>
    <t>admin@parkhouse.derbyshire.sch.uk</t>
  </si>
  <si>
    <t>Investec</t>
  </si>
  <si>
    <t>Renewed annually</t>
  </si>
  <si>
    <t>Current lease expires on 31st December 2025, then will renew annually from 1st January 2026.</t>
  </si>
  <si>
    <t>Extension of lease only</t>
  </si>
  <si>
    <t>extension of lease only</t>
  </si>
  <si>
    <t>Sanitary bin in kitchen toilet - plastic container 0.30kg</t>
  </si>
  <si>
    <t>I year</t>
  </si>
  <si>
    <t>Kyocera Document Solution</t>
  </si>
  <si>
    <t>We have changed our lease to Canon.  I have already added Canon on to the lease.</t>
  </si>
  <si>
    <t>Mrs. Carol Phillip</t>
  </si>
  <si>
    <t>info@camms.derbyshire.sch.uk.</t>
  </si>
  <si>
    <t>Annodata Limited - trading as Kyocera Document Solutions Limited</t>
  </si>
  <si>
    <t>emPSN Services Limited</t>
  </si>
  <si>
    <t>IPAD A16 128 GB</t>
  </si>
  <si>
    <t>This replaces the lease of 56 ipads which expired in September.</t>
  </si>
  <si>
    <t>PHS collection of waste service with the provision of sanitary bins</t>
  </si>
  <si>
    <t>One year</t>
  </si>
  <si>
    <t>cip2083</t>
  </si>
  <si>
    <t>Grenke / East Pennine</t>
  </si>
  <si>
    <t xml:space="preserve">Monthly </t>
  </si>
  <si>
    <t xml:space="preserve">We are renting the copier from East Pennine and having a monthly rolling contract of £25 per month. There is no end date at the moment. </t>
  </si>
  <si>
    <t>Enquiries@curbar.derbyshire.sch.uk</t>
  </si>
  <si>
    <t>cix7009</t>
  </si>
  <si>
    <t>unknown</t>
  </si>
  <si>
    <t>ongoing no end date will be extended annually</t>
  </si>
  <si>
    <t>I have informed you of this lease previously but just checked the leases spreadsheet and it wasnt showing on there so please update.</t>
  </si>
  <si>
    <t>Waste Transfer - Sanitary waste</t>
  </si>
  <si>
    <t>PHS group</t>
  </si>
  <si>
    <t>Ricoh photocopier IM C3000LT</t>
  </si>
  <si>
    <t>£150.00 + VAT</t>
  </si>
  <si>
    <t>On top of lease fee we are charged per copy.</t>
  </si>
  <si>
    <t>victoriahardy@brookfield-pri.derbyshire.sch.uk</t>
  </si>
  <si>
    <t>Ricoh Printer 3101R312532</t>
  </si>
  <si>
    <t>2.5 years ish</t>
  </si>
  <si>
    <t>Will extend for the length of time school is open</t>
  </si>
  <si>
    <t>Around £600 dependant on useage</t>
  </si>
  <si>
    <t>Copier - Sharp MXC357
Copier - Sharp MXC300
Printer - BP70C65</t>
  </si>
  <si>
    <t>CF Corporate (via Technodocs)</t>
  </si>
  <si>
    <t>This lease has been terminated early due to poor performance of the copier</t>
  </si>
  <si>
    <t>£1,374.80 plus VAT</t>
  </si>
  <si>
    <t xml:space="preserve">Due to consistent issues with the Sharp copier, and issues obtaining parts, as goodwill, Technodocs agreed to terminate our contract early, and supply us with a new copier earlier than the original end of lease, based on us accepting a 42 month lease agreement.   </t>
  </si>
  <si>
    <t>Photocopier - Fujifilm C5570</t>
  </si>
  <si>
    <t>Tower Leasing (via Technodocs)</t>
  </si>
  <si>
    <t>42 months</t>
  </si>
  <si>
    <t>£1,650 plus VAT</t>
  </si>
  <si>
    <t xml:space="preserve">This is a new lease for 42 months, which replaces our current lease, which we have terminated early due to service issues with the copier.  The previous lease was terminated without any additional cost.  This new lease is for one copier only. </t>
  </si>
  <si>
    <t>CIp2239</t>
  </si>
  <si>
    <t>Rolling contract from 01/01 each year</t>
  </si>
  <si>
    <t>Jo Emsley</t>
  </si>
  <si>
    <t>jemsley@chapelhigh.org.uk</t>
  </si>
  <si>
    <t>Jurni</t>
  </si>
  <si>
    <t>Jill Hukin</t>
  </si>
  <si>
    <t>j.hukin@saintlukesprimary.co.uk</t>
  </si>
  <si>
    <t>Hot Water Boiler used in Staff Room</t>
  </si>
  <si>
    <t>Boiler Sense North</t>
  </si>
  <si>
    <t xml:space="preserve">We have continued leasing the boiler but have never had a new contract. </t>
  </si>
  <si>
    <t>info@saintlukesprimary.co.uk</t>
  </si>
  <si>
    <t>Jeremy Hill</t>
  </si>
  <si>
    <t>Likely to be a further 2 years</t>
  </si>
  <si>
    <t>£716 net</t>
  </si>
  <si>
    <t>jeremy.hill@grange.derbyshire.sch.uk</t>
  </si>
  <si>
    <t>Sanitary bin</t>
  </si>
  <si>
    <t>£48.05 inc VAT</t>
  </si>
  <si>
    <t>Sanitary bins in staff room and girls toilet - plastic containers 0.30kg</t>
  </si>
  <si>
    <t>enquiries@st-annescofe.derbyshire.sch.uk</t>
  </si>
  <si>
    <t>Projector - Epson EB-725W and sound bar - Roth Audio SUB-ZERO2</t>
  </si>
  <si>
    <t>Freedom Technology - CSI Leasing Ltd</t>
  </si>
  <si>
    <t>Extension to existing lease</t>
  </si>
  <si>
    <t>a.jones@tibshelf.derbyshire.sch.uk</t>
  </si>
  <si>
    <t xml:space="preserve">Two way licensed radios and charging bases - Apex 1000 UHF </t>
  </si>
  <si>
    <t>Apex Radio Systems Ltd</t>
  </si>
  <si>
    <t>Sanitary Disposal Units (34 only )/Medical Disposal Units (1 only )/None medical sharps Units (1 only )/Dual column sanitary vending(1 only)</t>
  </si>
  <si>
    <t>City Hygiene Services Ltd</t>
  </si>
  <si>
    <t>extension for a further year</t>
  </si>
  <si>
    <t>BELINDA HOLMES</t>
  </si>
  <si>
    <t>TELEPHONE HANDSETS29</t>
  </si>
  <si>
    <t>CONNAUGHT</t>
  </si>
  <si>
    <t>belindah4@belmont.derbyshire.sch.uk</t>
  </si>
  <si>
    <t>Ricoh photocopier</t>
  </si>
  <si>
    <t>£120 PER QUARTER</t>
  </si>
  <si>
    <t>£120 PER MONTH</t>
  </si>
  <si>
    <t>Clarity/ Grenke</t>
  </si>
  <si>
    <t>Photocopier Model IMC5510</t>
  </si>
  <si>
    <t>Photocopier Model MPC5504 has been terminated/collected by Ricoh</t>
  </si>
  <si>
    <t>Photocopier:
IMC5510 FULL COLOUR/MONO DEVICE</t>
  </si>
  <si>
    <t>Agreement number AALF324334, PEAC UK Limited, Start Date 27/11/2025, Hire period 60 months(5 years) Supplier Sharp Business Systems UK PLc Products EBA 5141C High Capacity Cross Shredder (NEW) + 5 Year Maintenance Package (New)</t>
  </si>
  <si>
    <t>Sharp Business Systems UK Plc</t>
  </si>
  <si>
    <t>Converted to an academy 01/12/25</t>
  </si>
  <si>
    <t xml:space="preserve">Sanitary bins, nappy bin, medical waste </t>
  </si>
  <si>
    <t/>
  </si>
  <si>
    <t>Sanitary bins, air fresheners, swabs/dressing bins, Nappy bins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</si>
</sst>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quot;£&quot;#,##0.00"/>
  </numFmts>
  <fonts count="28" x14ac:knownFonts="1">
    <font>
      <sz val="11"/>
      <color theme="1"/>
      <name val="Aptos Narrow"/>
      <family val="2"/>
      <scheme val="minor"/>
    </font>
    <font>
      <sz val="11"/>
      <color theme="1"/>
      <name val="Calibri"/>
      <family val="2"/>
    </font>
    <font>
      <sz val="11"/>
      <color theme="1"/>
      <name val="Calibri"/>
      <family val="2"/>
    </font>
    <font>
      <sz val="11"/>
      <color theme="1"/>
      <name val="Calibri"/>
      <family val="2"/>
    </font>
    <font>
      <b/>
      <sz val="11"/>
      <color theme="1"/>
      <name val="Calibri"/>
      <family val="2"/>
    </font>
    <font>
      <u/>
      <sz val="11"/>
      <color theme="10"/>
      <name val="Calibri"/>
      <family val="2"/>
    </font>
    <font>
      <sz val="11"/>
      <color theme="1"/>
      <name val="Aptos Narrow"/>
      <family val="2"/>
      <scheme val="minor"/>
    </font>
    <font>
      <u/>
      <sz val="11"/>
      <color theme="10"/>
      <name val="Aptos Narrow"/>
      <family val="2"/>
      <scheme val="minor"/>
    </font>
    <font>
      <b/>
      <u/>
      <sz val="16"/>
      <color theme="1" tint="4.9989318521683403E-2"/>
      <name val="Calibri"/>
      <family val="2"/>
    </font>
    <font>
      <b/>
      <sz val="16"/>
      <color rgb="FFC00000"/>
      <name val="Calibri"/>
      <family val="2"/>
    </font>
    <font>
      <sz val="11"/>
      <color rgb="FF0A0A0A"/>
      <name val="Calibri"/>
      <family val="2"/>
    </font>
    <font>
      <b/>
      <sz val="16"/>
      <color theme="1"/>
      <name val="Calibri"/>
      <family val="2"/>
    </font>
    <font>
      <sz val="11"/>
      <name val="Calibri"/>
      <family val="2"/>
    </font>
    <font>
      <b/>
      <sz val="13"/>
      <name val="Calibri"/>
      <family val="2"/>
    </font>
    <font>
      <b/>
      <sz val="13"/>
      <color theme="1"/>
      <name val="Calibri"/>
      <family val="2"/>
    </font>
    <font>
      <b/>
      <sz val="11"/>
      <name val="Calibri"/>
      <family val="2"/>
    </font>
    <font>
      <b/>
      <sz val="11"/>
      <color rgb="FF0A0A0A"/>
      <name val="Calibri"/>
      <family val="2"/>
    </font>
    <font>
      <sz val="11"/>
      <color theme="1" tint="4.9989318521683403E-2"/>
      <name val="Calibri"/>
      <family val="2"/>
    </font>
    <font>
      <u/>
      <sz val="11"/>
      <color rgb="FF0070C0"/>
      <name val="Calibri"/>
      <family val="2"/>
    </font>
    <font>
      <sz val="13"/>
      <name val="Calibri"/>
      <family val="2"/>
    </font>
    <font>
      <b/>
      <u/>
      <sz val="11"/>
      <name val="Calibri"/>
      <family val="2"/>
    </font>
    <font>
      <b/>
      <u val="singleAccounting"/>
      <sz val="11"/>
      <name val="Calibri"/>
      <family val="2"/>
    </font>
    <font>
      <sz val="11"/>
      <color rgb="FF0070C0"/>
      <name val="Calibri"/>
      <family val="2"/>
    </font>
    <font>
      <sz val="11"/>
      <color theme="1"/>
      <name val="Wingdings"/>
      <charset val="2"/>
    </font>
    <font>
      <b/>
      <sz val="13"/>
      <color theme="1" tint="4.9989318521683403E-2"/>
      <name val="Calibri"/>
      <family val="2"/>
    </font>
    <font>
      <b/>
      <sz val="14"/>
      <name val="Calibri"/>
      <family val="2"/>
    </font>
    <font>
      <b/>
      <u/>
      <sz val="13"/>
      <color rgb="FF0070C0"/>
      <name val="Calibri"/>
      <family val="2"/>
    </font>
    <font>
      <b/>
      <sz val="11"/>
      <color theme="1"/>
      <name val="Aptos Narrow"/>
      <family val="2"/>
      <scheme val="minor"/>
    </font>
  </fonts>
  <fills count="9">
    <fill>
      <patternFill patternType="none"/>
    </fill>
    <fill>
      <patternFill patternType="gray125"/>
    </fill>
    <fill>
      <patternFill patternType="solid">
        <fgColor rgb="FFFFFFCC"/>
      </patternFill>
    </fill>
    <fill>
      <patternFill patternType="solid">
        <fgColor rgb="FFFFFF0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E4E4E4"/>
        <bgColor indexed="64"/>
      </patternFill>
    </fill>
    <fill>
      <patternFill patternType="solid">
        <fgColor theme="7" tint="0.79998168889431442"/>
        <bgColor indexed="64"/>
      </patternFill>
    </fill>
  </fills>
  <borders count="13">
    <border>
      <left/>
      <right/>
      <top/>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4">
    <xf numFmtId="0" fontId="0" fillId="0" borderId="0"/>
    <xf numFmtId="44" fontId="6" fillId="0" borderId="0" applyFont="0" applyFill="0" applyBorder="0" applyAlignment="0" applyProtection="0"/>
    <xf numFmtId="0" fontId="6" fillId="2" borderId="1" applyNumberFormat="0" applyFont="0" applyAlignment="0" applyProtection="0"/>
    <xf numFmtId="0" fontId="7" fillId="0" borderId="0" applyNumberFormat="0" applyFill="0" applyBorder="0" applyAlignment="0" applyProtection="0"/>
  </cellStyleXfs>
  <cellXfs count="161">
    <xf numFmtId="0" fontId="0" fillId="0" borderId="0" xfId="0"/>
    <xf numFmtId="164" fontId="0" fillId="0" borderId="11" xfId="1" applyNumberFormat="1" applyFont="1" applyFill="1" applyBorder="1" applyAlignment="1">
      <alignment horizontal="center" vertical="top"/>
    </xf>
    <xf numFmtId="164" fontId="0" fillId="0" borderId="11" xfId="1" applyNumberFormat="1" applyFont="1" applyFill="1" applyBorder="1" applyAlignment="1">
      <alignment horizontal="right" vertical="top"/>
    </xf>
    <xf numFmtId="0" fontId="3" fillId="0" borderId="0" xfId="0" applyFont="1"/>
    <xf numFmtId="0" fontId="3" fillId="0" borderId="2" xfId="0" applyFont="1" applyBorder="1"/>
    <xf numFmtId="0" fontId="3" fillId="0" borderId="3" xfId="0" applyFont="1" applyBorder="1"/>
    <xf numFmtId="0" fontId="3" fillId="0" borderId="4" xfId="0" applyFont="1" applyBorder="1"/>
    <xf numFmtId="0" fontId="3" fillId="0" borderId="5" xfId="0" applyFont="1" applyBorder="1"/>
    <xf numFmtId="0" fontId="3" fillId="0" borderId="6" xfId="0" applyFont="1" applyBorder="1"/>
    <xf numFmtId="0" fontId="10" fillId="0" borderId="6" xfId="0" applyFont="1" applyBorder="1" applyAlignment="1">
      <alignment vertical="center" wrapText="1"/>
    </xf>
    <xf numFmtId="0" fontId="3" fillId="0" borderId="7" xfId="0" applyFont="1" applyBorder="1"/>
    <xf numFmtId="0" fontId="10" fillId="0" borderId="8" xfId="0" applyFont="1" applyBorder="1" applyAlignment="1">
      <alignment vertical="center" wrapText="1"/>
    </xf>
    <xf numFmtId="0" fontId="10" fillId="0" borderId="9" xfId="0" applyFont="1" applyBorder="1" applyAlignment="1">
      <alignment vertical="center" wrapText="1"/>
    </xf>
    <xf numFmtId="0" fontId="5" fillId="0" borderId="6" xfId="3" applyFont="1" applyFill="1" applyBorder="1" applyAlignment="1">
      <alignment vertical="top" wrapText="1"/>
    </xf>
    <xf numFmtId="0" fontId="3" fillId="0" borderId="8" xfId="0" applyFont="1" applyBorder="1"/>
    <xf numFmtId="0" fontId="3" fillId="0" borderId="9" xfId="0" applyFont="1" applyBorder="1"/>
    <xf numFmtId="0" fontId="3" fillId="0" borderId="0" xfId="0" applyFont="1" applyAlignment="1">
      <alignment vertical="top"/>
    </xf>
    <xf numFmtId="0" fontId="13" fillId="0" borderId="0" xfId="0" applyFont="1" applyAlignment="1">
      <alignment horizontal="left"/>
    </xf>
    <xf numFmtId="0" fontId="13" fillId="0" borderId="0" xfId="0" applyFont="1" applyAlignment="1">
      <alignment horizontal="center"/>
    </xf>
    <xf numFmtId="164" fontId="15" fillId="0" borderId="0" xfId="0" applyNumberFormat="1" applyFont="1" applyAlignment="1">
      <alignment horizontal="left" wrapText="1"/>
    </xf>
    <xf numFmtId="164" fontId="13" fillId="0" borderId="0" xfId="0" applyNumberFormat="1" applyFont="1" applyAlignment="1">
      <alignment horizontal="right"/>
    </xf>
    <xf numFmtId="14" fontId="13" fillId="0" borderId="0" xfId="0" applyNumberFormat="1" applyFont="1" applyAlignment="1">
      <alignment horizontal="center"/>
    </xf>
    <xf numFmtId="1" fontId="13" fillId="0" borderId="0" xfId="0" applyNumberFormat="1" applyFont="1" applyAlignment="1">
      <alignment horizontal="center"/>
    </xf>
    <xf numFmtId="0" fontId="13" fillId="0" borderId="0" xfId="0" applyFont="1"/>
    <xf numFmtId="0" fontId="13" fillId="0" borderId="0" xfId="0" applyFont="1" applyAlignment="1">
      <alignment horizontal="center" wrapText="1"/>
    </xf>
    <xf numFmtId="0" fontId="13" fillId="0" borderId="0" xfId="0" applyFont="1" applyAlignment="1">
      <alignment horizontal="left" wrapText="1"/>
    </xf>
    <xf numFmtId="0" fontId="5" fillId="0" borderId="0" xfId="3" applyFont="1" applyBorder="1" applyAlignment="1">
      <alignment vertical="center" wrapText="1"/>
    </xf>
    <xf numFmtId="0" fontId="5" fillId="0" borderId="6" xfId="3" applyFont="1" applyFill="1" applyBorder="1" applyAlignment="1">
      <alignment vertical="center" wrapText="1"/>
    </xf>
    <xf numFmtId="0" fontId="15" fillId="5" borderId="11" xfId="2" applyFont="1" applyFill="1" applyBorder="1" applyAlignment="1">
      <alignment horizontal="center" vertical="center" wrapText="1"/>
    </xf>
    <xf numFmtId="0" fontId="3" fillId="3" borderId="0" xfId="0" applyFont="1" applyFill="1"/>
    <xf numFmtId="164" fontId="13" fillId="0" borderId="0" xfId="1" applyNumberFormat="1" applyFont="1" applyAlignment="1">
      <alignment horizontal="center"/>
    </xf>
    <xf numFmtId="14" fontId="15" fillId="0" borderId="0" xfId="0" applyNumberFormat="1" applyFont="1" applyAlignment="1">
      <alignment horizontal="left" wrapText="1"/>
    </xf>
    <xf numFmtId="0" fontId="19" fillId="0" borderId="0" xfId="0" applyFont="1" applyAlignment="1">
      <alignment horizontal="left"/>
    </xf>
    <xf numFmtId="0" fontId="19" fillId="0" borderId="0" xfId="0" applyFont="1" applyAlignment="1">
      <alignment horizontal="center"/>
    </xf>
    <xf numFmtId="14" fontId="3" fillId="0" borderId="0" xfId="0" applyNumberFormat="1" applyFont="1" applyAlignment="1">
      <alignment horizontal="center"/>
    </xf>
    <xf numFmtId="164" fontId="13" fillId="0" borderId="0" xfId="1" applyNumberFormat="1" applyFont="1" applyAlignment="1">
      <alignment horizontal="right"/>
    </xf>
    <xf numFmtId="0" fontId="20" fillId="0" borderId="0" xfId="0" applyFont="1" applyAlignment="1">
      <alignment horizontal="center"/>
    </xf>
    <xf numFmtId="0" fontId="20" fillId="0" borderId="0" xfId="0" applyFont="1" applyAlignment="1">
      <alignment horizontal="left"/>
    </xf>
    <xf numFmtId="0" fontId="15" fillId="6" borderId="11" xfId="0" applyFont="1" applyFill="1" applyBorder="1" applyAlignment="1">
      <alignment horizontal="center" wrapText="1"/>
    </xf>
    <xf numFmtId="0" fontId="15" fillId="6" borderId="11" xfId="0" applyFont="1" applyFill="1" applyBorder="1" applyAlignment="1">
      <alignment horizontal="left" wrapText="1"/>
    </xf>
    <xf numFmtId="0" fontId="15" fillId="4" borderId="12" xfId="0" applyFont="1" applyFill="1" applyBorder="1" applyAlignment="1">
      <alignment horizontal="left" wrapText="1"/>
    </xf>
    <xf numFmtId="0" fontId="15" fillId="4" borderId="12" xfId="0" applyFont="1" applyFill="1" applyBorder="1" applyAlignment="1">
      <alignment horizontal="center" wrapText="1"/>
    </xf>
    <xf numFmtId="0" fontId="15" fillId="4" borderId="12" xfId="0" applyFont="1" applyFill="1" applyBorder="1" applyAlignment="1">
      <alignment wrapText="1"/>
    </xf>
    <xf numFmtId="164" fontId="15" fillId="4" borderId="12" xfId="1" applyNumberFormat="1" applyFont="1" applyFill="1" applyBorder="1" applyAlignment="1">
      <alignment horizontal="center" wrapText="1"/>
    </xf>
    <xf numFmtId="1" fontId="15" fillId="4" borderId="12" xfId="0" applyNumberFormat="1" applyFont="1" applyFill="1" applyBorder="1" applyAlignment="1">
      <alignment horizontal="center" wrapText="1"/>
    </xf>
    <xf numFmtId="14" fontId="15" fillId="4" borderId="12" xfId="0" applyNumberFormat="1" applyFont="1" applyFill="1" applyBorder="1" applyAlignment="1">
      <alignment horizontal="center" wrapText="1"/>
    </xf>
    <xf numFmtId="164" fontId="15" fillId="4" borderId="12" xfId="0" applyNumberFormat="1" applyFont="1" applyFill="1" applyBorder="1" applyAlignment="1">
      <alignment horizontal="center" wrapText="1"/>
    </xf>
    <xf numFmtId="0" fontId="15" fillId="4" borderId="11" xfId="0" applyFont="1" applyFill="1" applyBorder="1" applyAlignment="1">
      <alignment horizontal="center" wrapText="1"/>
    </xf>
    <xf numFmtId="0" fontId="15" fillId="4" borderId="11" xfId="0" applyFont="1" applyFill="1" applyBorder="1" applyAlignment="1">
      <alignment horizontal="center" vertical="top" wrapText="1"/>
    </xf>
    <xf numFmtId="0" fontId="3" fillId="0" borderId="0" xfId="0" applyFont="1" applyAlignment="1">
      <alignment wrapText="1"/>
    </xf>
    <xf numFmtId="0" fontId="3" fillId="0" borderId="0" xfId="0" applyFont="1" applyAlignment="1">
      <alignment horizontal="center"/>
    </xf>
    <xf numFmtId="0" fontId="3" fillId="0" borderId="0" xfId="0" applyFont="1" applyAlignment="1">
      <alignment horizontal="left"/>
    </xf>
    <xf numFmtId="164" fontId="3" fillId="0" borderId="0" xfId="0" applyNumberFormat="1" applyFont="1" applyAlignment="1">
      <alignment horizontal="center"/>
    </xf>
    <xf numFmtId="0" fontId="3" fillId="0" borderId="0" xfId="0" applyFont="1" applyAlignment="1">
      <alignment horizontal="left" wrapText="1"/>
    </xf>
    <xf numFmtId="164" fontId="3" fillId="0" borderId="0" xfId="0" applyNumberFormat="1" applyFont="1" applyAlignment="1">
      <alignment horizontal="right"/>
    </xf>
    <xf numFmtId="14" fontId="3" fillId="0" borderId="0" xfId="0" applyNumberFormat="1" applyFont="1"/>
    <xf numFmtId="14" fontId="22" fillId="0" borderId="0" xfId="0" applyNumberFormat="1" applyFont="1" applyAlignment="1">
      <alignment horizontal="right"/>
    </xf>
    <xf numFmtId="14" fontId="22" fillId="0" borderId="0" xfId="0" applyNumberFormat="1" applyFont="1" applyAlignment="1">
      <alignment horizontal="center"/>
    </xf>
    <xf numFmtId="1" fontId="22" fillId="0" borderId="0" xfId="0" applyNumberFormat="1" applyFont="1" applyAlignment="1">
      <alignment horizontal="left" wrapText="1"/>
    </xf>
    <xf numFmtId="0" fontId="17" fillId="0" borderId="0" xfId="3" applyFont="1" applyBorder="1" applyAlignment="1">
      <alignment vertical="top" wrapText="1"/>
    </xf>
    <xf numFmtId="0" fontId="23" fillId="0" borderId="0" xfId="0" applyFont="1" applyAlignment="1">
      <alignment vertical="top" wrapText="1"/>
    </xf>
    <xf numFmtId="0" fontId="17" fillId="0" borderId="0" xfId="3" applyFont="1" applyBorder="1" applyAlignment="1">
      <alignment horizontal="left" vertical="top" wrapText="1"/>
    </xf>
    <xf numFmtId="0" fontId="16" fillId="0" borderId="0" xfId="0" applyFont="1" applyAlignment="1">
      <alignment vertical="center" wrapText="1"/>
    </xf>
    <xf numFmtId="0" fontId="10" fillId="0" borderId="0" xfId="0" applyFont="1" applyAlignment="1">
      <alignment vertical="center" wrapText="1"/>
    </xf>
    <xf numFmtId="0" fontId="0" fillId="0" borderId="0" xfId="0" applyAlignment="1">
      <alignment vertical="top"/>
    </xf>
    <xf numFmtId="0" fontId="3" fillId="8" borderId="2" xfId="0" applyFont="1" applyFill="1" applyBorder="1"/>
    <xf numFmtId="0" fontId="3" fillId="8" borderId="3" xfId="0" applyFont="1" applyFill="1" applyBorder="1"/>
    <xf numFmtId="0" fontId="3" fillId="8" borderId="4" xfId="0" applyFont="1" applyFill="1" applyBorder="1"/>
    <xf numFmtId="0" fontId="3" fillId="8" borderId="6" xfId="0" applyFont="1" applyFill="1" applyBorder="1"/>
    <xf numFmtId="0" fontId="3" fillId="8" borderId="9" xfId="0" applyFont="1" applyFill="1" applyBorder="1"/>
    <xf numFmtId="0" fontId="3" fillId="8" borderId="7" xfId="0" applyFont="1" applyFill="1" applyBorder="1"/>
    <xf numFmtId="0" fontId="3" fillId="8" borderId="8" xfId="0" applyFont="1" applyFill="1" applyBorder="1"/>
    <xf numFmtId="0" fontId="3" fillId="8" borderId="5" xfId="0" applyFont="1" applyFill="1" applyBorder="1"/>
    <xf numFmtId="0" fontId="3" fillId="8" borderId="0" xfId="0" applyFont="1" applyFill="1"/>
    <xf numFmtId="0" fontId="10" fillId="8" borderId="0" xfId="0" applyFont="1" applyFill="1" applyAlignment="1">
      <alignment vertical="center" wrapText="1"/>
    </xf>
    <xf numFmtId="0" fontId="3" fillId="3" borderId="11" xfId="0" applyFont="1" applyFill="1" applyBorder="1" applyAlignment="1">
      <alignment horizontal="left" vertical="top"/>
    </xf>
    <xf numFmtId="0" fontId="15" fillId="3" borderId="11" xfId="0" applyFont="1" applyFill="1" applyBorder="1" applyAlignment="1">
      <alignment horizontal="left" wrapText="1"/>
    </xf>
    <xf numFmtId="0" fontId="15" fillId="3" borderId="12" xfId="0" applyFont="1" applyFill="1" applyBorder="1" applyAlignment="1">
      <alignment horizontal="left" wrapText="1"/>
    </xf>
    <xf numFmtId="0" fontId="15" fillId="3" borderId="12" xfId="0" applyFont="1" applyFill="1" applyBorder="1" applyAlignment="1">
      <alignment horizontal="center" wrapText="1"/>
    </xf>
    <xf numFmtId="0" fontId="15" fillId="3" borderId="12" xfId="0" applyFont="1" applyFill="1" applyBorder="1" applyAlignment="1">
      <alignment wrapText="1"/>
    </xf>
    <xf numFmtId="0" fontId="12" fillId="3" borderId="12" xfId="0" applyFont="1" applyFill="1" applyBorder="1" applyAlignment="1">
      <alignment wrapText="1"/>
    </xf>
    <xf numFmtId="164" fontId="15" fillId="3" borderId="12" xfId="1" applyNumberFormat="1" applyFont="1" applyFill="1" applyBorder="1" applyAlignment="1">
      <alignment horizontal="center" wrapText="1"/>
    </xf>
    <xf numFmtId="1" fontId="15" fillId="3" borderId="12" xfId="0" applyNumberFormat="1" applyFont="1" applyFill="1" applyBorder="1" applyAlignment="1">
      <alignment horizontal="center" wrapText="1"/>
    </xf>
    <xf numFmtId="14" fontId="15" fillId="3" borderId="12" xfId="0" applyNumberFormat="1" applyFont="1" applyFill="1" applyBorder="1" applyAlignment="1">
      <alignment horizontal="center" wrapText="1"/>
    </xf>
    <xf numFmtId="164" fontId="15" fillId="3" borderId="12" xfId="0" applyNumberFormat="1" applyFont="1" applyFill="1" applyBorder="1" applyAlignment="1">
      <alignment horizontal="center" wrapText="1"/>
    </xf>
    <xf numFmtId="0" fontId="15" fillId="3" borderId="11" xfId="0" applyFont="1" applyFill="1" applyBorder="1" applyAlignment="1">
      <alignment horizontal="center" wrapText="1"/>
    </xf>
    <xf numFmtId="0" fontId="15" fillId="3" borderId="11" xfId="0" applyFont="1" applyFill="1" applyBorder="1" applyAlignment="1">
      <alignment horizontal="center" vertical="top" wrapText="1"/>
    </xf>
    <xf numFmtId="0" fontId="14" fillId="3" borderId="10" xfId="0" applyFont="1" applyFill="1" applyBorder="1" applyAlignment="1" applyProtection="1">
      <alignment horizontal="left"/>
      <protection locked="0"/>
    </xf>
    <xf numFmtId="14" fontId="12" fillId="0" borderId="0" xfId="0" applyNumberFormat="1" applyFont="1" applyAlignment="1">
      <alignment horizontal="right"/>
    </xf>
    <xf numFmtId="14" fontId="12" fillId="0" borderId="0" xfId="0" applyNumberFormat="1" applyFont="1" applyAlignment="1">
      <alignment horizontal="center"/>
    </xf>
    <xf numFmtId="14" fontId="12" fillId="0" borderId="0" xfId="0" applyNumberFormat="1" applyFont="1" applyAlignment="1">
      <alignment horizontal="left" wrapText="1"/>
    </xf>
    <xf numFmtId="0" fontId="3" fillId="0" borderId="0" xfId="0" applyFont="1" applyAlignment="1">
      <alignment horizontal="right"/>
    </xf>
    <xf numFmtId="1" fontId="12" fillId="0" borderId="0" xfId="0" applyNumberFormat="1" applyFont="1" applyAlignment="1">
      <alignment horizontal="left" wrapText="1"/>
    </xf>
    <xf numFmtId="1" fontId="25" fillId="0" borderId="0" xfId="0" applyNumberFormat="1" applyFont="1" applyAlignment="1">
      <alignment horizontal="center"/>
    </xf>
    <xf numFmtId="0" fontId="24" fillId="0" borderId="0" xfId="3" applyFont="1" applyAlignment="1" applyProtection="1"/>
    <xf numFmtId="164" fontId="13" fillId="0" borderId="0" xfId="1" applyNumberFormat="1" applyFont="1" applyFill="1" applyAlignment="1" applyProtection="1">
      <alignment horizontal="right"/>
    </xf>
    <xf numFmtId="0" fontId="15" fillId="0" borderId="0" xfId="0" applyFont="1" applyAlignment="1">
      <alignment horizontal="center" vertical="center" wrapText="1"/>
    </xf>
    <xf numFmtId="0" fontId="15" fillId="7" borderId="11" xfId="0" applyFont="1" applyFill="1" applyBorder="1" applyAlignment="1">
      <alignment vertical="center" wrapText="1"/>
    </xf>
    <xf numFmtId="1" fontId="15" fillId="7" borderId="11" xfId="0" applyNumberFormat="1" applyFont="1" applyFill="1" applyBorder="1" applyAlignment="1">
      <alignment horizontal="center" vertical="center" wrapText="1"/>
    </xf>
    <xf numFmtId="14" fontId="15" fillId="7" borderId="11" xfId="0" applyNumberFormat="1" applyFont="1" applyFill="1" applyBorder="1" applyAlignment="1">
      <alignment horizontal="center" vertical="center" wrapText="1"/>
    </xf>
    <xf numFmtId="0" fontId="15" fillId="7" borderId="11" xfId="0" applyFont="1" applyFill="1" applyBorder="1" applyAlignment="1">
      <alignment horizontal="center" vertical="center" wrapText="1"/>
    </xf>
    <xf numFmtId="164" fontId="15" fillId="7" borderId="11" xfId="1" applyNumberFormat="1" applyFont="1" applyFill="1" applyBorder="1" applyAlignment="1" applyProtection="1">
      <alignment horizontal="center" vertical="center" wrapText="1"/>
    </xf>
    <xf numFmtId="164" fontId="15" fillId="7" borderId="11" xfId="0" applyNumberFormat="1" applyFont="1" applyFill="1" applyBorder="1" applyAlignment="1">
      <alignment horizontal="center" vertical="center" wrapText="1"/>
    </xf>
    <xf numFmtId="0" fontId="3" fillId="0" borderId="0" xfId="0" applyFont="1" applyAlignment="1">
      <alignment vertical="center"/>
    </xf>
    <xf numFmtId="0" fontId="4" fillId="0" borderId="0" xfId="0" applyFont="1" applyAlignment="1">
      <alignment horizontal="right" vertical="center"/>
    </xf>
    <xf numFmtId="0" fontId="3" fillId="0" borderId="0" xfId="0" applyFont="1" applyAlignment="1">
      <alignment horizontal="center" vertical="top"/>
    </xf>
    <xf numFmtId="0" fontId="3" fillId="0" borderId="11" xfId="0" applyFont="1" applyBorder="1" applyAlignment="1">
      <alignment vertical="top" wrapText="1"/>
    </xf>
    <xf numFmtId="0" fontId="3" fillId="0" borderId="11" xfId="0" applyFont="1" applyBorder="1" applyAlignment="1">
      <alignment horizontal="center" vertical="top"/>
    </xf>
    <xf numFmtId="0" fontId="3" fillId="0" borderId="11" xfId="0" applyFont="1" applyBorder="1" applyAlignment="1">
      <alignment vertical="top"/>
    </xf>
    <xf numFmtId="14" fontId="3" fillId="0" borderId="11" xfId="0" applyNumberFormat="1" applyFont="1" applyBorder="1" applyAlignment="1">
      <alignment horizontal="center" vertical="top"/>
    </xf>
    <xf numFmtId="0" fontId="3" fillId="0" borderId="11" xfId="0" applyFont="1" applyBorder="1" applyAlignment="1">
      <alignment horizontal="left" vertical="top" wrapText="1"/>
    </xf>
    <xf numFmtId="164" fontId="3" fillId="0" borderId="11" xfId="0" applyNumberFormat="1" applyFont="1" applyBorder="1" applyAlignment="1">
      <alignment horizontal="right" vertical="top"/>
    </xf>
    <xf numFmtId="0" fontId="3" fillId="0" borderId="0" xfId="0" applyFont="1" applyAlignment="1">
      <alignment horizontal="right" vertical="top"/>
    </xf>
    <xf numFmtId="0" fontId="3" fillId="0" borderId="0" xfId="0" applyFont="1" applyAlignment="1">
      <alignment vertical="top" wrapText="1"/>
    </xf>
    <xf numFmtId="14" fontId="3" fillId="0" borderId="0" xfId="0" applyNumberFormat="1" applyFont="1" applyAlignment="1">
      <alignment horizontal="center" vertical="top"/>
    </xf>
    <xf numFmtId="0" fontId="3" fillId="0" borderId="0" xfId="0" applyFont="1" applyAlignment="1">
      <alignment horizontal="left" vertical="top" wrapText="1"/>
    </xf>
    <xf numFmtId="164" fontId="3" fillId="0" borderId="0" xfId="0" applyNumberFormat="1" applyFont="1" applyAlignment="1">
      <alignment horizontal="right" vertical="top"/>
    </xf>
    <xf numFmtId="1" fontId="19" fillId="0" borderId="0" xfId="0" applyNumberFormat="1" applyFont="1" applyAlignment="1">
      <alignment horizontal="left"/>
    </xf>
    <xf numFmtId="0" fontId="0" fillId="0" borderId="0" xfId="0" applyAlignment="1">
      <alignment wrapText="1"/>
    </xf>
    <xf numFmtId="0" fontId="23" fillId="0" borderId="0" xfId="0" applyFont="1" applyAlignment="1">
      <alignment horizontal="center" vertical="top"/>
    </xf>
    <xf numFmtId="164" fontId="2" fillId="0" borderId="0" xfId="0" applyNumberFormat="1" applyFont="1" applyAlignment="1">
      <alignment horizontal="right" vertical="top"/>
    </xf>
    <xf numFmtId="14" fontId="2" fillId="0" borderId="0" xfId="0" applyNumberFormat="1" applyFont="1" applyAlignment="1">
      <alignment horizontal="center" vertical="top"/>
    </xf>
    <xf numFmtId="0" fontId="0" fillId="0" borderId="11" xfId="0" applyBorder="1"/>
    <xf numFmtId="0" fontId="0" fillId="0" borderId="11" xfId="0" applyBorder="1" applyAlignment="1">
      <alignment horizontal="center" vertical="top"/>
    </xf>
    <xf numFmtId="0" fontId="0" fillId="0" borderId="11" xfId="0" applyBorder="1" applyAlignment="1">
      <alignment horizontal="left" vertical="top"/>
    </xf>
    <xf numFmtId="0" fontId="0" fillId="0" borderId="11" xfId="0" applyBorder="1" applyAlignment="1">
      <alignment vertical="top"/>
    </xf>
    <xf numFmtId="0" fontId="0" fillId="0" borderId="11" xfId="0" applyBorder="1" applyAlignment="1">
      <alignment vertical="top" wrapText="1"/>
    </xf>
    <xf numFmtId="164" fontId="0" fillId="0" borderId="11" xfId="0" applyNumberFormat="1" applyBorder="1" applyAlignment="1">
      <alignment horizontal="center" vertical="top"/>
    </xf>
    <xf numFmtId="14" fontId="0" fillId="0" borderId="11" xfId="0" applyNumberFormat="1" applyBorder="1" applyAlignment="1">
      <alignment horizontal="center" vertical="top"/>
    </xf>
    <xf numFmtId="0" fontId="0" fillId="0" borderId="11" xfId="0" applyBorder="1" applyAlignment="1">
      <alignment horizontal="left" vertical="top" wrapText="1"/>
    </xf>
    <xf numFmtId="164" fontId="0" fillId="0" borderId="11" xfId="0" applyNumberFormat="1" applyBorder="1" applyAlignment="1">
      <alignment horizontal="right" vertical="top"/>
    </xf>
    <xf numFmtId="164" fontId="0" fillId="0" borderId="11" xfId="1" applyNumberFormat="1" applyFont="1" applyBorder="1" applyAlignment="1">
      <alignment horizontal="center" vertical="top"/>
    </xf>
    <xf numFmtId="1" fontId="0" fillId="0" borderId="11" xfId="0" applyNumberFormat="1" applyBorder="1" applyAlignment="1">
      <alignment horizontal="center" vertical="top"/>
    </xf>
    <xf numFmtId="164" fontId="0" fillId="0" borderId="11" xfId="1" applyNumberFormat="1" applyFont="1" applyBorder="1" applyAlignment="1">
      <alignment horizontal="right" vertical="top"/>
    </xf>
    <xf numFmtId="0" fontId="0" fillId="0" borderId="0" xfId="0" applyAlignment="1">
      <alignment horizontal="center" vertical="top"/>
    </xf>
    <xf numFmtId="0" fontId="0" fillId="0" borderId="0" xfId="0" applyAlignment="1">
      <alignment vertical="top" wrapText="1"/>
    </xf>
    <xf numFmtId="0" fontId="0" fillId="0" borderId="0" xfId="0" applyAlignment="1">
      <alignment horizontal="left" vertical="top" wrapText="1"/>
    </xf>
    <xf numFmtId="0" fontId="0" fillId="0" borderId="11" xfId="0" applyBorder="1" applyAlignment="1">
      <alignment wrapText="1"/>
    </xf>
    <xf numFmtId="0" fontId="0" fillId="0" borderId="11" xfId="0" applyBorder="1" applyAlignment="1">
      <alignment horizontal="center" vertical="top" wrapText="1"/>
    </xf>
    <xf numFmtId="164" fontId="0" fillId="0" borderId="11" xfId="1" applyNumberFormat="1" applyFont="1" applyFill="1" applyBorder="1" applyAlignment="1">
      <alignment horizontal="center" vertical="top" wrapText="1"/>
    </xf>
    <xf numFmtId="1" fontId="0" fillId="0" borderId="11" xfId="0" applyNumberFormat="1" applyBorder="1" applyAlignment="1">
      <alignment horizontal="center" vertical="top" wrapText="1"/>
    </xf>
    <xf numFmtId="14" fontId="0" fillId="0" borderId="11" xfId="0" applyNumberFormat="1" applyBorder="1" applyAlignment="1">
      <alignment horizontal="center" vertical="top" wrapText="1"/>
    </xf>
    <xf numFmtId="164" fontId="0" fillId="0" borderId="11" xfId="1" applyNumberFormat="1" applyFont="1" applyFill="1" applyBorder="1" applyAlignment="1">
      <alignment horizontal="right" vertical="top" wrapText="1"/>
    </xf>
    <xf numFmtId="164" fontId="0" fillId="0" borderId="11" xfId="0" applyNumberFormat="1" applyBorder="1" applyAlignment="1">
      <alignment horizontal="center" vertical="top" wrapText="1"/>
    </xf>
    <xf numFmtId="164" fontId="0" fillId="0" borderId="11" xfId="1" applyNumberFormat="1" applyFont="1" applyBorder="1" applyAlignment="1">
      <alignment horizontal="right" vertical="top" wrapText="1"/>
    </xf>
    <xf numFmtId="14" fontId="0" fillId="0" borderId="11" xfId="0" applyNumberFormat="1" applyBorder="1" applyAlignment="1">
      <alignment vertical="top"/>
    </xf>
    <xf numFmtId="14" fontId="0" fillId="0" borderId="11" xfId="0" applyNumberFormat="1" applyBorder="1" applyAlignment="1">
      <alignment horizontal="left" vertical="top" wrapText="1"/>
    </xf>
    <xf numFmtId="0" fontId="1" fillId="0" borderId="0" xfId="0" applyFont="1"/>
    <xf numFmtId="0" fontId="0" fillId="3" borderId="11" xfId="0" applyFill="1" applyBorder="1" applyAlignment="1">
      <alignment horizontal="center" vertical="top"/>
    </xf>
    <xf numFmtId="164" fontId="0" fillId="0" borderId="11" xfId="0" applyNumberFormat="1" applyBorder="1" applyAlignment="1">
      <alignment vertical="top"/>
    </xf>
    <xf numFmtId="14" fontId="0" fillId="0" borderId="11" xfId="0" applyNumberFormat="1" applyBorder="1" applyAlignment="1">
      <alignment horizontal="left" vertical="top"/>
    </xf>
    <xf numFmtId="0" fontId="3" fillId="0" borderId="0" xfId="0" applyFont="1" applyAlignment="1">
      <alignment horizontal="center" vertical="top" wrapText="1"/>
    </xf>
    <xf numFmtId="0" fontId="24" fillId="0" borderId="0" xfId="3" applyFont="1" applyAlignment="1" applyProtection="1">
      <alignment horizontal="left"/>
    </xf>
    <xf numFmtId="0" fontId="8" fillId="0" borderId="0" xfId="0" applyFont="1" applyAlignment="1"/>
    <xf numFmtId="0" fontId="5" fillId="0" borderId="0" xfId="3" applyFont="1" applyFill="1" applyBorder="1" applyAlignment="1">
      <alignment horizontal="centerContinuous" vertical="top" wrapText="1"/>
    </xf>
    <xf numFmtId="0" fontId="18" fillId="0" borderId="0" xfId="3" applyFont="1" applyBorder="1" applyAlignment="1">
      <alignment vertical="top" wrapText="1"/>
    </xf>
    <xf numFmtId="0" fontId="17" fillId="0" borderId="0" xfId="3" applyFont="1" applyBorder="1" applyAlignment="1"/>
    <xf numFmtId="0" fontId="11" fillId="0" borderId="0" xfId="0" applyFont="1" applyAlignment="1"/>
    <xf numFmtId="0" fontId="17" fillId="0" borderId="0" xfId="3" applyFont="1" applyBorder="1" applyAlignment="1">
      <alignment vertical="top"/>
    </xf>
    <xf numFmtId="0" fontId="18" fillId="0" borderId="0" xfId="3" applyFont="1" applyBorder="1" applyAlignment="1">
      <alignment vertical="top"/>
    </xf>
    <xf numFmtId="0" fontId="3" fillId="0" borderId="0" xfId="0" applyFont="1" applyAlignment="1">
      <alignment horizontal="centerContinuous" vertical="top" wrapText="1"/>
    </xf>
  </cellXfs>
  <cellStyles count="4">
    <cellStyle name="Currency" xfId="1" builtinId="4"/>
    <cellStyle name="Hyperlink" xfId="3" builtinId="8"/>
    <cellStyle name="Normal" xfId="0" builtinId="0"/>
    <cellStyle name="Note" xfId="2" builtinId="10"/>
  </cellStyles>
  <dxfs count="7">
    <dxf>
      <font>
        <color theme="1" tint="4.9989318521683403E-2"/>
      </font>
      <fill>
        <patternFill>
          <bgColor rgb="FFFFFF00"/>
        </patternFill>
      </fill>
      <border>
        <left style="thin">
          <color theme="1" tint="4.9989318521683403E-2"/>
        </left>
        <right style="thin">
          <color theme="1" tint="4.9989318521683403E-2"/>
        </right>
        <top style="thin">
          <color theme="1" tint="4.9989318521683403E-2"/>
        </top>
        <bottom style="thin">
          <color theme="1" tint="4.9989318521683403E-2"/>
        </bottom>
      </border>
    </dxf>
    <dxf>
      <fill>
        <patternFill>
          <bgColor rgb="FFFFC000"/>
        </patternFill>
      </fill>
    </dxf>
    <dxf>
      <fill>
        <patternFill>
          <bgColor rgb="FFFFC000"/>
        </patternFill>
      </fill>
    </dxf>
    <dxf>
      <font>
        <color theme="1" tint="4.9989318521683403E-2"/>
      </font>
      <fill>
        <patternFill>
          <bgColor rgb="FFFFDDE1"/>
        </patternFill>
      </fill>
      <border>
        <left style="thin">
          <color rgb="FFC00000"/>
        </left>
        <right style="thin">
          <color rgb="FFC00000"/>
        </right>
        <top style="thin">
          <color rgb="FFC00000"/>
        </top>
        <bottom style="thin">
          <color rgb="FFC00000"/>
        </bottom>
      </border>
    </dxf>
    <dxf>
      <border>
        <left style="thin">
          <color auto="1"/>
        </left>
        <right style="thin">
          <color auto="1"/>
        </right>
        <top style="thin">
          <color auto="1"/>
        </top>
        <bottom style="thin">
          <color auto="1"/>
        </bottom>
        <vertical/>
        <horizontal/>
      </border>
    </dxf>
    <dxf>
      <border>
        <left/>
        <right/>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E4E4E4"/>
      <color rgb="FFE0E0E0"/>
      <color rgb="FFFFDDE1"/>
      <color rgb="FFB00000"/>
      <color rgb="FFFFE1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karen.sellors@derbyshire.gov.uk" TargetMode="External"/><Relationship Id="rId2" Type="http://schemas.openxmlformats.org/officeDocument/2006/relationships/hyperlink" Target="mailto:CS.Accountancy@derbyshire.gov.uk" TargetMode="External"/><Relationship Id="rId1" Type="http://schemas.openxmlformats.org/officeDocument/2006/relationships/hyperlink" Target="mailto:CS.Accountancy@derbyshire.gov.uk"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forms.office.com/Pages/ResponsePage.aspx?id=s46aQhAyGk6qomzN4N2rxbJbl-cl741Imk8OL0bA4JxUNTRYQ0ZVUkZXUTEzQ1RBQVdDTE1JRlZMUi4u"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microsoft.com/en-gb/microsoft-365/free-office-online-for-the-we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D1288-4158-4DCA-B2B8-4E34B0165741}">
  <dimension ref="B1:I19"/>
  <sheetViews>
    <sheetView showGridLines="0" tabSelected="1" workbookViewId="0">
      <selection activeCell="K22" sqref="K21:K22"/>
    </sheetView>
  </sheetViews>
  <sheetFormatPr defaultRowHeight="15" x14ac:dyDescent="0.25"/>
  <cols>
    <col min="1" max="1" width="0.85546875" style="3" customWidth="1"/>
    <col min="2" max="2" width="3.7109375" style="3" customWidth="1"/>
    <col min="3" max="3" width="1.7109375" style="3" customWidth="1"/>
    <col min="4" max="4" width="3" style="3" bestFit="1" customWidth="1"/>
    <col min="5" max="5" width="102.140625" style="3" customWidth="1"/>
    <col min="6" max="6" width="1.7109375" style="3" customWidth="1"/>
    <col min="7" max="7" width="3.7109375" style="3" customWidth="1"/>
    <col min="8" max="8" width="9.140625" style="3"/>
    <col min="9" max="9" width="10.7109375" style="3" bestFit="1" customWidth="1"/>
    <col min="10" max="10" width="9.140625" style="3" customWidth="1"/>
    <col min="11" max="16384" width="9.140625" style="3"/>
  </cols>
  <sheetData>
    <row r="1" spans="2:9" ht="5.25" customHeight="1" thickBot="1" x14ac:dyDescent="0.3"/>
    <row r="2" spans="2:9" ht="15.75" thickBot="1" x14ac:dyDescent="0.3">
      <c r="B2" s="65"/>
      <c r="C2" s="66"/>
      <c r="D2" s="66"/>
      <c r="E2" s="66"/>
      <c r="F2" s="66"/>
      <c r="G2" s="67"/>
      <c r="H2" s="147" t="s">
        <v>1713</v>
      </c>
      <c r="I2" s="55">
        <v>46072</v>
      </c>
    </row>
    <row r="3" spans="2:9" ht="10.5" customHeight="1" x14ac:dyDescent="0.25">
      <c r="B3" s="72"/>
      <c r="C3" s="4"/>
      <c r="D3" s="5"/>
      <c r="E3" s="5"/>
      <c r="F3" s="6"/>
      <c r="G3" s="68"/>
    </row>
    <row r="4" spans="2:9" ht="21" x14ac:dyDescent="0.35">
      <c r="B4" s="72"/>
      <c r="C4" s="7"/>
      <c r="D4" s="153" t="s">
        <v>1549</v>
      </c>
      <c r="E4" s="153"/>
      <c r="F4" s="8"/>
      <c r="G4" s="68"/>
    </row>
    <row r="5" spans="2:9" ht="30" customHeight="1" x14ac:dyDescent="0.25">
      <c r="B5" s="72"/>
      <c r="C5" s="7"/>
      <c r="D5" s="154" t="s">
        <v>1693</v>
      </c>
      <c r="E5" s="154"/>
      <c r="F5" s="9"/>
      <c r="G5" s="68"/>
    </row>
    <row r="6" spans="2:9" ht="10.5" customHeight="1" thickBot="1" x14ac:dyDescent="0.3">
      <c r="B6" s="72"/>
      <c r="C6" s="10"/>
      <c r="D6" s="14"/>
      <c r="E6" s="11"/>
      <c r="F6" s="12"/>
      <c r="G6" s="68"/>
    </row>
    <row r="7" spans="2:9" ht="10.5" customHeight="1" thickBot="1" x14ac:dyDescent="0.3">
      <c r="B7" s="72"/>
      <c r="C7" s="73"/>
      <c r="D7" s="73"/>
      <c r="E7" s="74"/>
      <c r="F7" s="74"/>
      <c r="G7" s="68"/>
    </row>
    <row r="8" spans="2:9" ht="10.5" customHeight="1" x14ac:dyDescent="0.25">
      <c r="B8" s="72"/>
      <c r="C8" s="4"/>
      <c r="D8" s="5"/>
      <c r="E8" s="5"/>
      <c r="F8" s="6"/>
      <c r="G8" s="68"/>
    </row>
    <row r="9" spans="2:9" ht="15" customHeight="1" x14ac:dyDescent="0.35">
      <c r="B9" s="72"/>
      <c r="C9" s="7"/>
      <c r="D9" s="157" t="s">
        <v>0</v>
      </c>
      <c r="E9" s="157"/>
      <c r="F9" s="8"/>
      <c r="G9" s="68"/>
    </row>
    <row r="10" spans="2:9" x14ac:dyDescent="0.25">
      <c r="B10" s="72"/>
      <c r="C10" s="7"/>
      <c r="D10" s="16" t="s">
        <v>1555</v>
      </c>
      <c r="E10" s="16"/>
      <c r="F10" s="13"/>
      <c r="G10" s="68"/>
    </row>
    <row r="11" spans="2:9" ht="15" customHeight="1" x14ac:dyDescent="0.25">
      <c r="B11" s="72"/>
      <c r="C11" s="7"/>
      <c r="D11" s="158" t="s">
        <v>1554</v>
      </c>
      <c r="E11" s="59"/>
      <c r="F11" s="13"/>
      <c r="G11" s="68"/>
    </row>
    <row r="12" spans="2:9" x14ac:dyDescent="0.25">
      <c r="B12" s="72"/>
      <c r="C12" s="7"/>
      <c r="D12" s="61"/>
      <c r="E12" s="61"/>
      <c r="F12" s="13"/>
      <c r="G12" s="68"/>
    </row>
    <row r="13" spans="2:9" x14ac:dyDescent="0.25">
      <c r="B13" s="72"/>
      <c r="C13" s="7"/>
      <c r="D13" s="156" t="s">
        <v>1553</v>
      </c>
      <c r="E13" s="156"/>
      <c r="F13" s="13"/>
      <c r="G13" s="68"/>
    </row>
    <row r="14" spans="2:9" ht="105" x14ac:dyDescent="0.25">
      <c r="B14" s="72"/>
      <c r="C14" s="7"/>
      <c r="D14" s="60" t="s">
        <v>1573</v>
      </c>
      <c r="E14" s="59" t="s">
        <v>1714</v>
      </c>
      <c r="F14" s="13"/>
      <c r="G14" s="68"/>
    </row>
    <row r="15" spans="2:9" x14ac:dyDescent="0.25">
      <c r="B15" s="72"/>
      <c r="C15" s="7"/>
      <c r="D15" s="60"/>
      <c r="E15" s="59"/>
      <c r="F15" s="13"/>
      <c r="G15" s="68"/>
    </row>
    <row r="16" spans="2:9" ht="30" customHeight="1" x14ac:dyDescent="0.25">
      <c r="B16" s="72"/>
      <c r="C16" s="7"/>
      <c r="D16" s="160" t="s">
        <v>1552</v>
      </c>
      <c r="E16" s="160"/>
      <c r="F16" s="13"/>
      <c r="G16" s="68"/>
    </row>
    <row r="17" spans="2:7" ht="15" customHeight="1" x14ac:dyDescent="0.25">
      <c r="B17" s="72"/>
      <c r="C17" s="7"/>
      <c r="D17" s="159" t="s">
        <v>1551</v>
      </c>
      <c r="E17" s="155"/>
      <c r="F17" s="13"/>
      <c r="G17" s="68"/>
    </row>
    <row r="18" spans="2:7" ht="10.5" customHeight="1" thickBot="1" x14ac:dyDescent="0.3">
      <c r="B18" s="72"/>
      <c r="C18" s="10"/>
      <c r="D18" s="14"/>
      <c r="E18" s="14"/>
      <c r="F18" s="15"/>
      <c r="G18" s="68"/>
    </row>
    <row r="19" spans="2:7" ht="15.75" customHeight="1" thickBot="1" x14ac:dyDescent="0.3">
      <c r="B19" s="70"/>
      <c r="C19" s="71"/>
      <c r="D19" s="71"/>
      <c r="E19" s="71"/>
      <c r="F19" s="71"/>
      <c r="G19" s="69"/>
    </row>
  </sheetData>
  <hyperlinks>
    <hyperlink ref="D11" r:id="rId1" display="To view the leases which your school has informed us of, please enter your pin number below. If you do not know your pin number, please request this from: CS.Accountancy@derbyshire.gov.uk " xr:uid="{D9FA600F-9E89-4611-B54B-852FA2B8B8FF}"/>
    <hyperlink ref="D17:E17" r:id="rId2" display="CS.Accountancy@derbyshire.gov.uk" xr:uid="{71AF55E4-0060-4EEC-B346-8A4B8CB8A78F}"/>
    <hyperlink ref="D5:E5" location="'Microsoft 365'!A1" display="If you are using a version of Excel which pre-dates Excel 365 and Excel 2021, please click here for instructions on how to view the data, otherwise please follow the instructions below. " xr:uid="{79C3F9BE-F3FB-418A-9BBA-D5CBF0F55B5E}"/>
    <hyperlink ref="D11:E11" r:id="rId3" display="To view the leases which your school has informed us of, please enter your pin number on the School Data page. If you do not know your pin number, please request this from: CS.Accountancy@derbyshire.gov.uk " xr:uid="{41455B44-4A58-4F4E-B4A3-D572E9FC65F8}"/>
  </hyperlinks>
  <pageMargins left="0.7" right="0.7" top="0.75" bottom="0.75" header="0.3" footer="0.3"/>
  <headerFooter>
    <oddFooter>&amp;C_x000D_&amp;1#&amp;"Calibri"&amp;10&amp;K000000 CONTROLLED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12C47-44BD-4BB6-9238-AA138DAD2526}">
  <sheetPr>
    <pageSetUpPr fitToPage="1"/>
  </sheetPr>
  <dimension ref="A1:O105"/>
  <sheetViews>
    <sheetView showGridLines="0" zoomScale="90" zoomScaleNormal="90" workbookViewId="0">
      <selection activeCell="B2" sqref="B2"/>
    </sheetView>
  </sheetViews>
  <sheetFormatPr defaultColWidth="9.140625" defaultRowHeight="15" x14ac:dyDescent="0.25"/>
  <cols>
    <col min="1" max="1" width="9.28515625" style="105" bestFit="1" customWidth="1"/>
    <col min="2" max="2" width="43.5703125" style="113" customWidth="1"/>
    <col min="3" max="3" width="12.5703125" style="105" customWidth="1"/>
    <col min="4" max="4" width="24" style="16" customWidth="1"/>
    <col min="5" max="6" width="12.5703125" style="114" customWidth="1"/>
    <col min="7" max="7" width="15" style="115" customWidth="1"/>
    <col min="8" max="8" width="12.5703125" style="116" customWidth="1"/>
    <col min="9" max="9" width="14.85546875" style="105" customWidth="1"/>
    <col min="10" max="10" width="12.5703125" style="116" customWidth="1"/>
    <col min="11" max="11" width="12.5703125" style="114" customWidth="1"/>
    <col min="12" max="12" width="11.7109375" style="16" customWidth="1"/>
    <col min="13" max="13" width="33.28515625" style="113" customWidth="1"/>
    <col min="14" max="14" width="9.140625" style="112" hidden="1" customWidth="1"/>
    <col min="15" max="15" width="23" style="112" hidden="1" customWidth="1"/>
    <col min="16" max="16384" width="9.140625" style="16"/>
  </cols>
  <sheetData>
    <row r="1" spans="1:15" ht="15.75" thickBot="1" x14ac:dyDescent="0.3"/>
    <row r="2" spans="1:15" s="3" customFormat="1" ht="18" thickBot="1" x14ac:dyDescent="0.35">
      <c r="A2" s="17" t="s">
        <v>4</v>
      </c>
      <c r="B2" s="87" t="s">
        <v>1564</v>
      </c>
      <c r="C2" s="117" t="s">
        <v>1564</v>
      </c>
      <c r="D2" s="18"/>
      <c r="E2" s="88"/>
      <c r="F2" s="89"/>
      <c r="H2" s="19"/>
      <c r="I2" s="18"/>
      <c r="J2" s="120" t="s">
        <v>1575</v>
      </c>
      <c r="K2" s="121">
        <f>Instructions!I2</f>
        <v>46072</v>
      </c>
      <c r="M2" s="49"/>
      <c r="N2" s="114" t="s">
        <v>3</v>
      </c>
      <c r="O2" s="90">
        <f ca="1">TODAY()</f>
        <v>46073</v>
      </c>
    </row>
    <row r="3" spans="1:15" s="3" customFormat="1" ht="17.25" x14ac:dyDescent="0.3">
      <c r="A3" s="17" t="s">
        <v>5</v>
      </c>
      <c r="B3" s="17" t="str">
        <f>IF(B2="","",_xlfn.XLOOKUP('School data'!B2,'Schools list'!E:E,'Schools list'!A:A,"PIN number not valid"))</f>
        <v>PIN number not valid</v>
      </c>
      <c r="C3" s="22"/>
      <c r="D3" s="18"/>
      <c r="E3" s="88"/>
      <c r="F3" s="89"/>
      <c r="G3" s="90"/>
      <c r="H3" s="19"/>
      <c r="I3" s="18"/>
      <c r="J3" s="20"/>
      <c r="K3" s="21"/>
      <c r="M3" s="49"/>
      <c r="N3" s="91"/>
      <c r="O3" s="91"/>
    </row>
    <row r="4" spans="1:15" s="3" customFormat="1" ht="17.25" x14ac:dyDescent="0.3">
      <c r="A4" s="17" t="s">
        <v>6</v>
      </c>
      <c r="B4" s="23" t="str">
        <f>IF(B2="","",_xlfn.XLOOKUP(B3,'Schools list'!A:A,'Schools list'!D:D,"PIN number not valid"))</f>
        <v>PIN number not valid</v>
      </c>
      <c r="C4" s="22"/>
      <c r="D4" s="18"/>
      <c r="E4" s="88"/>
      <c r="F4" s="89"/>
      <c r="G4" s="92"/>
      <c r="H4" s="19"/>
      <c r="I4" s="18"/>
      <c r="J4" s="20"/>
      <c r="K4" s="21"/>
      <c r="M4" s="49"/>
      <c r="N4" s="91"/>
      <c r="O4" s="91"/>
    </row>
    <row r="5" spans="1:15" s="3" customFormat="1" ht="17.25" x14ac:dyDescent="0.3">
      <c r="A5" s="17"/>
      <c r="B5" s="23"/>
      <c r="C5" s="22"/>
      <c r="D5" s="18"/>
      <c r="E5" s="88"/>
      <c r="F5" s="89"/>
      <c r="G5" s="92"/>
      <c r="H5" s="19"/>
      <c r="I5" s="18"/>
      <c r="J5" s="20"/>
      <c r="K5" s="21"/>
      <c r="M5" s="49"/>
      <c r="N5" s="91"/>
      <c r="O5" s="91"/>
    </row>
    <row r="6" spans="1:15" s="3" customFormat="1" ht="18.75" x14ac:dyDescent="0.3">
      <c r="A6" s="17"/>
      <c r="B6" s="23" t="s">
        <v>1556</v>
      </c>
      <c r="C6" s="93" t="str">
        <f>IF(N10&gt;0,"Yes","No")</f>
        <v>No</v>
      </c>
      <c r="D6" s="32" t="str">
        <f>IF(C6="Yes","If you have extended this lease or taken out a new one which isn't on this list, please complete the School Leases Form","")</f>
        <v/>
      </c>
      <c r="E6" s="88"/>
      <c r="F6" s="89"/>
      <c r="G6" s="92"/>
      <c r="H6" s="19"/>
      <c r="I6" s="18"/>
      <c r="J6" s="20"/>
      <c r="K6" s="21"/>
      <c r="M6" s="49"/>
      <c r="N6" s="91"/>
      <c r="O6" s="91"/>
    </row>
    <row r="7" spans="1:15" s="3" customFormat="1" ht="18.75" x14ac:dyDescent="0.3">
      <c r="A7" s="17"/>
      <c r="B7" s="23" t="s">
        <v>1557</v>
      </c>
      <c r="C7" s="93" t="str">
        <f>IF(O10&gt;0,"Yes","No")</f>
        <v>No</v>
      </c>
      <c r="D7" s="32" t="str">
        <f>IF(C7="Yes","Please email the outstanding document(s) to CS.Accountancy@derbyshire.gov.uk","")</f>
        <v/>
      </c>
      <c r="E7" s="88"/>
      <c r="F7" s="89"/>
      <c r="G7" s="92"/>
      <c r="H7" s="19"/>
      <c r="I7" s="18"/>
      <c r="J7" s="20"/>
      <c r="K7" s="21"/>
      <c r="M7" s="49"/>
      <c r="N7" s="91"/>
      <c r="O7" s="91"/>
    </row>
    <row r="8" spans="1:15" s="3" customFormat="1" ht="8.25" customHeight="1" x14ac:dyDescent="0.3">
      <c r="A8" s="17"/>
      <c r="B8" s="23"/>
      <c r="C8" s="93"/>
      <c r="D8" s="32"/>
      <c r="E8" s="88"/>
      <c r="F8" s="89"/>
      <c r="G8" s="92"/>
      <c r="H8" s="19"/>
      <c r="I8" s="18"/>
      <c r="J8" s="20"/>
      <c r="K8" s="21"/>
      <c r="M8" s="49"/>
      <c r="N8" s="91"/>
      <c r="O8" s="91"/>
    </row>
    <row r="9" spans="1:15" s="3" customFormat="1" ht="17.25" x14ac:dyDescent="0.3">
      <c r="A9" s="17"/>
      <c r="B9" s="152" t="s">
        <v>1563</v>
      </c>
      <c r="C9" s="152"/>
      <c r="D9" s="152"/>
      <c r="E9" s="152"/>
      <c r="F9" s="152"/>
      <c r="G9" s="94"/>
      <c r="H9" s="19"/>
      <c r="I9" s="18"/>
      <c r="J9" s="20"/>
      <c r="K9" s="21"/>
      <c r="M9" s="49"/>
      <c r="N9" s="91"/>
      <c r="O9" s="91"/>
    </row>
    <row r="10" spans="1:15" s="3" customFormat="1" ht="17.25" x14ac:dyDescent="0.3">
      <c r="A10" s="18"/>
      <c r="B10" s="24"/>
      <c r="C10" s="22"/>
      <c r="D10" s="18"/>
      <c r="E10" s="21"/>
      <c r="F10" s="21"/>
      <c r="G10" s="25"/>
      <c r="H10" s="95"/>
      <c r="I10" s="18"/>
      <c r="J10" s="20"/>
      <c r="K10" s="21"/>
      <c r="M10" s="49"/>
      <c r="N10" s="91">
        <f>COUNTIF(N12:N41,"1")</f>
        <v>0</v>
      </c>
      <c r="O10" s="91">
        <f>COUNTIF(O12:O41,"1")</f>
        <v>0</v>
      </c>
    </row>
    <row r="11" spans="1:15" s="103" customFormat="1" ht="48.75" customHeight="1" x14ac:dyDescent="0.25">
      <c r="A11" s="96"/>
      <c r="B11" s="97" t="s">
        <v>7</v>
      </c>
      <c r="C11" s="98" t="s">
        <v>8</v>
      </c>
      <c r="D11" s="97" t="s">
        <v>9</v>
      </c>
      <c r="E11" s="99" t="s">
        <v>10</v>
      </c>
      <c r="F11" s="99" t="s">
        <v>11</v>
      </c>
      <c r="G11" s="100" t="s">
        <v>12</v>
      </c>
      <c r="H11" s="101" t="s">
        <v>13</v>
      </c>
      <c r="I11" s="100" t="s">
        <v>14</v>
      </c>
      <c r="J11" s="102" t="s">
        <v>1560</v>
      </c>
      <c r="K11" s="99" t="s">
        <v>16</v>
      </c>
      <c r="L11" s="100" t="s">
        <v>17</v>
      </c>
      <c r="M11" s="100" t="s">
        <v>1692</v>
      </c>
      <c r="N11" s="104" t="s">
        <v>1558</v>
      </c>
      <c r="O11" s="104" t="s">
        <v>1559</v>
      </c>
    </row>
    <row r="12" spans="1:15" ht="90" customHeight="1" x14ac:dyDescent="0.25">
      <c r="B12" s="106" t="str" cm="1">
        <f t="array" ref="B12">IF($B$2="","Please enter your PIN number above",_xlfn._xlws.FILTER('Masterlist 2025-26'!F10:F1886,'Masterlist 2025-26'!A10:A1886=$B$3,"No data has been submitted for your school"))</f>
        <v>No data has been submitted for your school</v>
      </c>
      <c r="C12" s="107" t="str" cm="1">
        <f t="array" ref="C12">IF($B$2="","",_xlfn._xlws.FILTER('Masterlist 2025-26'!I10:J1886,'Masterlist 2025-26'!A10:A1886=$B$3,""))</f>
        <v/>
      </c>
      <c r="D12" s="108"/>
      <c r="E12" s="109" t="str" cm="1">
        <f t="array" ref="E12">IF(ISBLANK(_xlfn._xlws.FILTER('Masterlist 2025-26'!K10:L1886,'Masterlist 2025-26'!A10:A1886=$B$3)),"",_xlfn._xlws.FILTER('Masterlist 2025-26'!K10:L1886,'Masterlist 2025-26'!A10:A1886=$B$3,""))</f>
        <v/>
      </c>
      <c r="F12" s="109"/>
      <c r="G12" s="110" t="str" cm="1">
        <f t="array" ref="G12">IF($B$2="","",_xlfn._xlws.FILTER('Masterlist 2025-26'!M10:M1886,'Masterlist 2025-26'!A10:A1886=$B$3,""))</f>
        <v/>
      </c>
      <c r="H12" s="111" t="str" cm="1">
        <f t="array" ref="H12">IF($B$2="","",_xlfn._xlws.FILTER('Masterlist 2025-26'!O10:P1886,'Masterlist 2025-26'!A10:A1886=$B$3,""))</f>
        <v/>
      </c>
      <c r="I12" s="107"/>
      <c r="J12" s="111" t="str" cm="1">
        <f t="array" ref="J12">IF(ISBLANK(_xlfn._xlws.FILTER('Masterlist 2025-26'!Q10:R1886,'Masterlist 2025-26'!A10:A1886=$B$3)),"",_xlfn._xlws.FILTER('Masterlist 2025-26'!Q10:R1886,'Masterlist 2025-26'!A10:A1886=$B$3,""))</f>
        <v/>
      </c>
      <c r="K12" s="109"/>
      <c r="L12" s="108" t="str" cm="1">
        <f t="array" ref="L12">IF($B$2="","",_xlfn._xlws.FILTER('Masterlist 2025-26'!U10:U1886,'Masterlist 2025-26'!A10:A1886=$B$3,""))</f>
        <v/>
      </c>
      <c r="M12" s="106" t="str" cm="1">
        <f t="array" ref="M12">IF($B$2="","",_xlfn._xlws.FILTER('Masterlist 2025-26'!V10:V1886,'Masterlist 2025-26'!A10:A1886=$B$3,""))</f>
        <v/>
      </c>
      <c r="N12" s="112" t="str">
        <f t="shared" ref="N12:N41" si="0">IF(F12="","",IF(F12&lt;$O$2,"1",""))</f>
        <v/>
      </c>
      <c r="O12" s="112" t="str">
        <f>IF(L12="No","1","")</f>
        <v/>
      </c>
    </row>
    <row r="13" spans="1:15" ht="90" customHeight="1" x14ac:dyDescent="0.25">
      <c r="N13" s="112" t="str">
        <f t="shared" si="0"/>
        <v/>
      </c>
      <c r="O13" s="112" t="str">
        <f t="shared" ref="O13:O41" si="1">IF(L13="No","1","")</f>
        <v/>
      </c>
    </row>
    <row r="14" spans="1:15" ht="90" customHeight="1" x14ac:dyDescent="0.25">
      <c r="N14" s="112" t="str">
        <f t="shared" si="0"/>
        <v/>
      </c>
      <c r="O14" s="112" t="str">
        <f t="shared" si="1"/>
        <v/>
      </c>
    </row>
    <row r="15" spans="1:15" ht="90" customHeight="1" x14ac:dyDescent="0.25">
      <c r="N15" s="112" t="str">
        <f t="shared" si="0"/>
        <v/>
      </c>
      <c r="O15" s="112" t="str">
        <f t="shared" si="1"/>
        <v/>
      </c>
    </row>
    <row r="16" spans="1:15" ht="90" customHeight="1" x14ac:dyDescent="0.25">
      <c r="N16" s="112" t="str">
        <f t="shared" si="0"/>
        <v/>
      </c>
      <c r="O16" s="112" t="str">
        <f t="shared" si="1"/>
        <v/>
      </c>
    </row>
    <row r="17" spans="2:15" ht="90" customHeight="1" x14ac:dyDescent="0.25">
      <c r="N17" s="112" t="str">
        <f t="shared" si="0"/>
        <v/>
      </c>
      <c r="O17" s="112" t="str">
        <f t="shared" si="1"/>
        <v/>
      </c>
    </row>
    <row r="18" spans="2:15" ht="90" customHeight="1" x14ac:dyDescent="0.25">
      <c r="N18" s="112" t="str">
        <f t="shared" si="0"/>
        <v/>
      </c>
      <c r="O18" s="112" t="str">
        <f t="shared" si="1"/>
        <v/>
      </c>
    </row>
    <row r="19" spans="2:15" ht="90" customHeight="1" x14ac:dyDescent="0.25">
      <c r="N19" s="112" t="str">
        <f t="shared" si="0"/>
        <v/>
      </c>
      <c r="O19" s="112" t="str">
        <f t="shared" si="1"/>
        <v/>
      </c>
    </row>
    <row r="20" spans="2:15" ht="90" customHeight="1" x14ac:dyDescent="0.25">
      <c r="N20" s="112" t="str">
        <f t="shared" si="0"/>
        <v/>
      </c>
      <c r="O20" s="112" t="str">
        <f t="shared" si="1"/>
        <v/>
      </c>
    </row>
    <row r="21" spans="2:15" ht="90" customHeight="1" x14ac:dyDescent="0.25">
      <c r="N21" s="112" t="str">
        <f t="shared" si="0"/>
        <v/>
      </c>
      <c r="O21" s="112" t="str">
        <f t="shared" si="1"/>
        <v/>
      </c>
    </row>
    <row r="22" spans="2:15" ht="90" customHeight="1" x14ac:dyDescent="0.25">
      <c r="N22" s="112" t="str">
        <f t="shared" si="0"/>
        <v/>
      </c>
      <c r="O22" s="112" t="str">
        <f t="shared" si="1"/>
        <v/>
      </c>
    </row>
    <row r="23" spans="2:15" ht="90" customHeight="1" x14ac:dyDescent="0.25">
      <c r="N23" s="112" t="str">
        <f t="shared" si="0"/>
        <v/>
      </c>
      <c r="O23" s="112" t="str">
        <f t="shared" si="1"/>
        <v/>
      </c>
    </row>
    <row r="24" spans="2:15" ht="90" customHeight="1" x14ac:dyDescent="0.25">
      <c r="N24" s="112" t="str">
        <f t="shared" si="0"/>
        <v/>
      </c>
      <c r="O24" s="112" t="str">
        <f t="shared" si="1"/>
        <v/>
      </c>
    </row>
    <row r="25" spans="2:15" ht="90" customHeight="1" x14ac:dyDescent="0.25">
      <c r="N25" s="112" t="str">
        <f t="shared" si="0"/>
        <v/>
      </c>
      <c r="O25" s="112" t="str">
        <f t="shared" si="1"/>
        <v/>
      </c>
    </row>
    <row r="26" spans="2:15" ht="90" customHeight="1" x14ac:dyDescent="0.25">
      <c r="N26" s="112" t="str">
        <f t="shared" si="0"/>
        <v/>
      </c>
      <c r="O26" s="112" t="str">
        <f t="shared" si="1"/>
        <v/>
      </c>
    </row>
    <row r="27" spans="2:15" ht="90" customHeight="1" x14ac:dyDescent="0.25">
      <c r="N27" s="112" t="str">
        <f t="shared" si="0"/>
        <v/>
      </c>
      <c r="O27" s="112" t="str">
        <f t="shared" si="1"/>
        <v/>
      </c>
    </row>
    <row r="28" spans="2:15" s="105" customFormat="1" ht="90" customHeight="1" x14ac:dyDescent="0.25">
      <c r="B28" s="113"/>
      <c r="D28" s="16"/>
      <c r="E28" s="114"/>
      <c r="F28" s="114"/>
      <c r="G28" s="115"/>
      <c r="H28" s="116"/>
      <c r="J28" s="116"/>
      <c r="K28" s="114"/>
      <c r="L28" s="16"/>
      <c r="M28" s="151"/>
      <c r="N28" s="112" t="str">
        <f t="shared" si="0"/>
        <v/>
      </c>
      <c r="O28" s="112" t="str">
        <f t="shared" si="1"/>
        <v/>
      </c>
    </row>
    <row r="29" spans="2:15" s="105" customFormat="1" ht="90" customHeight="1" x14ac:dyDescent="0.25">
      <c r="B29" s="113"/>
      <c r="D29" s="16"/>
      <c r="E29" s="114"/>
      <c r="F29" s="114"/>
      <c r="G29" s="115"/>
      <c r="H29" s="116"/>
      <c r="J29" s="116"/>
      <c r="K29" s="114"/>
      <c r="L29" s="16"/>
      <c r="M29" s="151"/>
      <c r="N29" s="112" t="str">
        <f t="shared" si="0"/>
        <v/>
      </c>
      <c r="O29" s="112" t="str">
        <f t="shared" si="1"/>
        <v/>
      </c>
    </row>
    <row r="30" spans="2:15" s="105" customFormat="1" ht="90" customHeight="1" x14ac:dyDescent="0.25">
      <c r="B30" s="113"/>
      <c r="D30" s="16"/>
      <c r="E30" s="114"/>
      <c r="F30" s="114"/>
      <c r="G30" s="115"/>
      <c r="H30" s="116"/>
      <c r="J30" s="116"/>
      <c r="K30" s="114"/>
      <c r="L30" s="16"/>
      <c r="M30" s="151"/>
      <c r="N30" s="112" t="str">
        <f t="shared" si="0"/>
        <v/>
      </c>
      <c r="O30" s="112" t="str">
        <f t="shared" si="1"/>
        <v/>
      </c>
    </row>
    <row r="31" spans="2:15" s="105" customFormat="1" ht="90" customHeight="1" x14ac:dyDescent="0.25">
      <c r="B31" s="113"/>
      <c r="D31" s="16"/>
      <c r="E31" s="114"/>
      <c r="F31" s="114"/>
      <c r="G31" s="115"/>
      <c r="H31" s="116"/>
      <c r="J31" s="116"/>
      <c r="K31" s="114"/>
      <c r="L31" s="16"/>
      <c r="M31" s="151"/>
      <c r="N31" s="112" t="str">
        <f t="shared" si="0"/>
        <v/>
      </c>
      <c r="O31" s="112" t="str">
        <f t="shared" si="1"/>
        <v/>
      </c>
    </row>
    <row r="32" spans="2:15" s="105" customFormat="1" ht="90" customHeight="1" x14ac:dyDescent="0.25">
      <c r="B32" s="113"/>
      <c r="D32" s="16"/>
      <c r="E32" s="114"/>
      <c r="F32" s="114"/>
      <c r="G32" s="115"/>
      <c r="H32" s="116"/>
      <c r="J32" s="116"/>
      <c r="K32" s="114"/>
      <c r="L32" s="16"/>
      <c r="M32" s="151"/>
      <c r="N32" s="112" t="str">
        <f t="shared" si="0"/>
        <v/>
      </c>
      <c r="O32" s="112" t="str">
        <f t="shared" si="1"/>
        <v/>
      </c>
    </row>
    <row r="33" spans="2:15" s="105" customFormat="1" ht="90" customHeight="1" x14ac:dyDescent="0.25">
      <c r="B33" s="113"/>
      <c r="D33" s="16"/>
      <c r="E33" s="114"/>
      <c r="F33" s="114"/>
      <c r="G33" s="115"/>
      <c r="H33" s="116"/>
      <c r="J33" s="116"/>
      <c r="K33" s="114"/>
      <c r="L33" s="16"/>
      <c r="M33" s="151"/>
      <c r="N33" s="112" t="str">
        <f t="shared" si="0"/>
        <v/>
      </c>
      <c r="O33" s="112" t="str">
        <f t="shared" si="1"/>
        <v/>
      </c>
    </row>
    <row r="34" spans="2:15" s="105" customFormat="1" ht="90" customHeight="1" x14ac:dyDescent="0.25">
      <c r="B34" s="113"/>
      <c r="D34" s="16"/>
      <c r="E34" s="114"/>
      <c r="F34" s="114"/>
      <c r="G34" s="115"/>
      <c r="H34" s="116"/>
      <c r="J34" s="116"/>
      <c r="K34" s="114"/>
      <c r="L34" s="16"/>
      <c r="M34" s="151"/>
      <c r="N34" s="112" t="str">
        <f t="shared" si="0"/>
        <v/>
      </c>
      <c r="O34" s="112" t="str">
        <f t="shared" si="1"/>
        <v/>
      </c>
    </row>
    <row r="35" spans="2:15" s="105" customFormat="1" ht="90" customHeight="1" x14ac:dyDescent="0.25">
      <c r="B35" s="113"/>
      <c r="D35" s="16"/>
      <c r="E35" s="114"/>
      <c r="F35" s="114"/>
      <c r="G35" s="115"/>
      <c r="H35" s="116"/>
      <c r="J35" s="116"/>
      <c r="K35" s="114"/>
      <c r="L35" s="16"/>
      <c r="M35" s="151"/>
      <c r="N35" s="112" t="str">
        <f t="shared" si="0"/>
        <v/>
      </c>
      <c r="O35" s="112" t="str">
        <f t="shared" si="1"/>
        <v/>
      </c>
    </row>
    <row r="36" spans="2:15" s="105" customFormat="1" ht="90" customHeight="1" x14ac:dyDescent="0.25">
      <c r="B36" s="113"/>
      <c r="D36" s="16"/>
      <c r="E36" s="114"/>
      <c r="F36" s="114"/>
      <c r="G36" s="115"/>
      <c r="H36" s="116"/>
      <c r="J36" s="116"/>
      <c r="K36" s="114"/>
      <c r="L36" s="16"/>
      <c r="M36" s="151"/>
      <c r="N36" s="112" t="str">
        <f t="shared" si="0"/>
        <v/>
      </c>
      <c r="O36" s="112" t="str">
        <f t="shared" si="1"/>
        <v/>
      </c>
    </row>
    <row r="37" spans="2:15" s="105" customFormat="1" ht="90" customHeight="1" x14ac:dyDescent="0.25">
      <c r="B37" s="113"/>
      <c r="D37" s="16"/>
      <c r="E37" s="114"/>
      <c r="F37" s="114"/>
      <c r="G37" s="115"/>
      <c r="H37" s="116"/>
      <c r="J37" s="116"/>
      <c r="K37" s="114"/>
      <c r="L37" s="16"/>
      <c r="M37" s="151"/>
      <c r="N37" s="112" t="str">
        <f t="shared" si="0"/>
        <v/>
      </c>
      <c r="O37" s="112" t="str">
        <f t="shared" si="1"/>
        <v/>
      </c>
    </row>
    <row r="38" spans="2:15" s="105" customFormat="1" ht="90" customHeight="1" x14ac:dyDescent="0.25">
      <c r="B38" s="113"/>
      <c r="D38" s="16"/>
      <c r="E38" s="114"/>
      <c r="F38" s="114"/>
      <c r="G38" s="115"/>
      <c r="H38" s="116"/>
      <c r="J38" s="116"/>
      <c r="K38" s="114"/>
      <c r="L38" s="16"/>
      <c r="M38" s="151"/>
      <c r="N38" s="112" t="str">
        <f t="shared" si="0"/>
        <v/>
      </c>
      <c r="O38" s="112" t="str">
        <f t="shared" si="1"/>
        <v/>
      </c>
    </row>
    <row r="39" spans="2:15" s="105" customFormat="1" ht="90" customHeight="1" x14ac:dyDescent="0.25">
      <c r="B39" s="113"/>
      <c r="D39" s="16"/>
      <c r="E39" s="114"/>
      <c r="F39" s="114"/>
      <c r="G39" s="115"/>
      <c r="H39" s="116"/>
      <c r="J39" s="116"/>
      <c r="K39" s="114"/>
      <c r="L39" s="16"/>
      <c r="M39" s="151"/>
      <c r="N39" s="112" t="str">
        <f t="shared" si="0"/>
        <v/>
      </c>
      <c r="O39" s="112" t="str">
        <f t="shared" si="1"/>
        <v/>
      </c>
    </row>
    <row r="40" spans="2:15" s="105" customFormat="1" ht="90" customHeight="1" x14ac:dyDescent="0.25">
      <c r="B40" s="113"/>
      <c r="D40" s="16"/>
      <c r="E40" s="114"/>
      <c r="F40" s="114"/>
      <c r="G40" s="115"/>
      <c r="H40" s="116"/>
      <c r="J40" s="116"/>
      <c r="K40" s="114"/>
      <c r="L40" s="16"/>
      <c r="M40" s="151"/>
      <c r="N40" s="112" t="str">
        <f t="shared" si="0"/>
        <v/>
      </c>
      <c r="O40" s="112" t="str">
        <f t="shared" si="1"/>
        <v/>
      </c>
    </row>
    <row r="41" spans="2:15" s="105" customFormat="1" ht="90" customHeight="1" x14ac:dyDescent="0.25">
      <c r="B41" s="113"/>
      <c r="D41" s="16"/>
      <c r="E41" s="114"/>
      <c r="F41" s="114"/>
      <c r="G41" s="115"/>
      <c r="H41" s="116"/>
      <c r="J41" s="116"/>
      <c r="K41" s="114"/>
      <c r="L41" s="16"/>
      <c r="M41" s="151"/>
      <c r="N41" s="112" t="str">
        <f t="shared" si="0"/>
        <v/>
      </c>
      <c r="O41" s="112" t="str">
        <f t="shared" si="1"/>
        <v/>
      </c>
    </row>
    <row r="42" spans="2:15" s="105" customFormat="1" ht="90" customHeight="1" x14ac:dyDescent="0.25">
      <c r="B42" s="113"/>
      <c r="D42" s="16"/>
      <c r="E42" s="114"/>
      <c r="F42" s="114"/>
      <c r="G42" s="115"/>
      <c r="H42" s="116"/>
      <c r="J42" s="116"/>
      <c r="K42" s="114"/>
      <c r="L42" s="16"/>
      <c r="M42" s="151"/>
      <c r="N42" s="112"/>
      <c r="O42" s="112"/>
    </row>
    <row r="43" spans="2:15" s="105" customFormat="1" ht="90" customHeight="1" x14ac:dyDescent="0.25">
      <c r="B43" s="113"/>
      <c r="D43" s="16"/>
      <c r="E43" s="114"/>
      <c r="F43" s="114"/>
      <c r="G43" s="115"/>
      <c r="H43" s="116"/>
      <c r="J43" s="116"/>
      <c r="K43" s="114"/>
      <c r="L43" s="16"/>
      <c r="M43" s="151"/>
      <c r="N43" s="112"/>
      <c r="O43" s="112"/>
    </row>
    <row r="44" spans="2:15" s="105" customFormat="1" ht="90" customHeight="1" x14ac:dyDescent="0.25">
      <c r="B44" s="113"/>
      <c r="D44" s="16"/>
      <c r="E44" s="114"/>
      <c r="F44" s="114"/>
      <c r="G44" s="115"/>
      <c r="H44" s="116"/>
      <c r="J44" s="116"/>
      <c r="K44" s="114"/>
      <c r="L44" s="16"/>
      <c r="M44" s="151"/>
      <c r="N44" s="112"/>
      <c r="O44" s="112"/>
    </row>
    <row r="45" spans="2:15" s="105" customFormat="1" ht="90" customHeight="1" x14ac:dyDescent="0.25">
      <c r="B45" s="113"/>
      <c r="D45" s="16"/>
      <c r="E45" s="114"/>
      <c r="F45" s="114"/>
      <c r="G45" s="115"/>
      <c r="H45" s="116"/>
      <c r="J45" s="116"/>
      <c r="K45" s="114"/>
      <c r="L45" s="16"/>
      <c r="M45" s="151"/>
      <c r="N45" s="112"/>
      <c r="O45" s="112"/>
    </row>
    <row r="46" spans="2:15" s="105" customFormat="1" ht="90" customHeight="1" x14ac:dyDescent="0.25">
      <c r="B46" s="113"/>
      <c r="D46" s="16"/>
      <c r="E46" s="114"/>
      <c r="F46" s="114"/>
      <c r="G46" s="115"/>
      <c r="H46" s="116"/>
      <c r="J46" s="116"/>
      <c r="K46" s="114"/>
      <c r="L46" s="16"/>
      <c r="M46" s="151"/>
      <c r="N46" s="112"/>
      <c r="O46" s="112"/>
    </row>
    <row r="47" spans="2:15" s="105" customFormat="1" ht="90" customHeight="1" x14ac:dyDescent="0.25">
      <c r="B47" s="113"/>
      <c r="D47" s="16"/>
      <c r="E47" s="114"/>
      <c r="F47" s="114"/>
      <c r="G47" s="115"/>
      <c r="H47" s="116"/>
      <c r="J47" s="116"/>
      <c r="K47" s="114"/>
      <c r="L47" s="16"/>
      <c r="M47" s="151"/>
      <c r="N47" s="112"/>
      <c r="O47" s="112"/>
    </row>
    <row r="48" spans="2:15" s="105" customFormat="1" ht="90" customHeight="1" x14ac:dyDescent="0.25">
      <c r="B48" s="113"/>
      <c r="D48" s="16"/>
      <c r="E48" s="114"/>
      <c r="F48" s="114"/>
      <c r="G48" s="115"/>
      <c r="H48" s="116"/>
      <c r="J48" s="116"/>
      <c r="K48" s="114"/>
      <c r="L48" s="16"/>
      <c r="M48" s="151"/>
      <c r="N48" s="112"/>
      <c r="O48" s="112"/>
    </row>
    <row r="49" spans="2:15" s="105" customFormat="1" ht="90" customHeight="1" x14ac:dyDescent="0.25">
      <c r="B49" s="113"/>
      <c r="D49" s="16"/>
      <c r="E49" s="114"/>
      <c r="F49" s="114"/>
      <c r="G49" s="115"/>
      <c r="H49" s="116"/>
      <c r="J49" s="116"/>
      <c r="K49" s="114"/>
      <c r="L49" s="16"/>
      <c r="M49" s="151"/>
      <c r="N49" s="112"/>
      <c r="O49" s="112"/>
    </row>
    <row r="50" spans="2:15" s="105" customFormat="1" ht="90" customHeight="1" x14ac:dyDescent="0.25">
      <c r="B50" s="113"/>
      <c r="D50" s="16"/>
      <c r="E50" s="114"/>
      <c r="F50" s="114"/>
      <c r="G50" s="115"/>
      <c r="H50" s="116"/>
      <c r="J50" s="116"/>
      <c r="K50" s="114"/>
      <c r="L50" s="16"/>
      <c r="M50" s="151"/>
      <c r="N50" s="112"/>
      <c r="O50" s="112"/>
    </row>
    <row r="51" spans="2:15" s="105" customFormat="1" ht="90" customHeight="1" x14ac:dyDescent="0.25">
      <c r="B51" s="113"/>
      <c r="D51" s="16"/>
      <c r="E51" s="114"/>
      <c r="F51" s="114"/>
      <c r="G51" s="115"/>
      <c r="H51" s="116"/>
      <c r="J51" s="116"/>
      <c r="K51" s="114"/>
      <c r="L51" s="16"/>
      <c r="M51" s="151"/>
      <c r="N51" s="112"/>
      <c r="O51" s="112"/>
    </row>
    <row r="52" spans="2:15" s="105" customFormat="1" ht="90" customHeight="1" x14ac:dyDescent="0.25">
      <c r="B52" s="113"/>
      <c r="D52" s="16"/>
      <c r="E52" s="114"/>
      <c r="F52" s="114"/>
      <c r="G52" s="115"/>
      <c r="H52" s="116"/>
      <c r="J52" s="116"/>
      <c r="K52" s="114"/>
      <c r="L52" s="16"/>
      <c r="M52" s="151"/>
      <c r="N52" s="112"/>
      <c r="O52" s="112"/>
    </row>
    <row r="53" spans="2:15" s="105" customFormat="1" ht="90" customHeight="1" x14ac:dyDescent="0.25">
      <c r="B53" s="113"/>
      <c r="D53" s="16"/>
      <c r="E53" s="114"/>
      <c r="F53" s="114"/>
      <c r="G53" s="115"/>
      <c r="H53" s="116"/>
      <c r="J53" s="116"/>
      <c r="K53" s="114"/>
      <c r="L53" s="16"/>
      <c r="M53" s="151"/>
      <c r="N53" s="112"/>
      <c r="O53" s="112"/>
    </row>
    <row r="54" spans="2:15" s="105" customFormat="1" ht="90" customHeight="1" x14ac:dyDescent="0.25">
      <c r="B54" s="113"/>
      <c r="D54" s="16"/>
      <c r="E54" s="114"/>
      <c r="F54" s="114"/>
      <c r="G54" s="115"/>
      <c r="H54" s="116"/>
      <c r="J54" s="116"/>
      <c r="K54" s="114"/>
      <c r="L54" s="16"/>
      <c r="M54" s="151"/>
      <c r="N54" s="112"/>
      <c r="O54" s="112"/>
    </row>
    <row r="55" spans="2:15" s="105" customFormat="1" ht="90" customHeight="1" x14ac:dyDescent="0.25">
      <c r="B55" s="113"/>
      <c r="D55" s="16"/>
      <c r="E55" s="114"/>
      <c r="F55" s="114"/>
      <c r="G55" s="115"/>
      <c r="H55" s="116"/>
      <c r="J55" s="116"/>
      <c r="K55" s="114"/>
      <c r="L55" s="16"/>
      <c r="M55" s="151"/>
      <c r="N55" s="112"/>
      <c r="O55" s="112"/>
    </row>
    <row r="56" spans="2:15" s="105" customFormat="1" ht="90" customHeight="1" x14ac:dyDescent="0.25">
      <c r="B56" s="113"/>
      <c r="D56" s="16"/>
      <c r="E56" s="114"/>
      <c r="F56" s="114"/>
      <c r="G56" s="115"/>
      <c r="H56" s="116"/>
      <c r="J56" s="116"/>
      <c r="K56" s="114"/>
      <c r="L56" s="16"/>
      <c r="M56" s="151"/>
      <c r="N56" s="112"/>
      <c r="O56" s="112"/>
    </row>
    <row r="57" spans="2:15" s="105" customFormat="1" ht="90" customHeight="1" x14ac:dyDescent="0.25">
      <c r="B57" s="113"/>
      <c r="D57" s="16"/>
      <c r="E57" s="114"/>
      <c r="F57" s="114"/>
      <c r="G57" s="115"/>
      <c r="H57" s="116"/>
      <c r="J57" s="116"/>
      <c r="K57" s="114"/>
      <c r="L57" s="16"/>
      <c r="M57" s="151"/>
      <c r="N57" s="112"/>
      <c r="O57" s="112"/>
    </row>
    <row r="58" spans="2:15" s="105" customFormat="1" ht="90" customHeight="1" x14ac:dyDescent="0.25">
      <c r="B58" s="113"/>
      <c r="D58" s="16"/>
      <c r="E58" s="114"/>
      <c r="F58" s="114"/>
      <c r="G58" s="115"/>
      <c r="H58" s="116"/>
      <c r="J58" s="116"/>
      <c r="K58" s="114"/>
      <c r="L58" s="16"/>
      <c r="M58" s="151"/>
      <c r="N58" s="112"/>
      <c r="O58" s="112"/>
    </row>
    <row r="59" spans="2:15" s="105" customFormat="1" ht="90" customHeight="1" x14ac:dyDescent="0.25">
      <c r="B59" s="113"/>
      <c r="D59" s="16"/>
      <c r="E59" s="114"/>
      <c r="F59" s="114"/>
      <c r="G59" s="115"/>
      <c r="H59" s="116"/>
      <c r="J59" s="116"/>
      <c r="K59" s="114"/>
      <c r="L59" s="16"/>
      <c r="M59" s="151"/>
      <c r="N59" s="112"/>
      <c r="O59" s="112"/>
    </row>
    <row r="60" spans="2:15" s="105" customFormat="1" ht="90" customHeight="1" x14ac:dyDescent="0.25">
      <c r="B60" s="113"/>
      <c r="D60" s="16"/>
      <c r="E60" s="114"/>
      <c r="F60" s="114"/>
      <c r="G60" s="115"/>
      <c r="H60" s="116"/>
      <c r="J60" s="116"/>
      <c r="K60" s="114"/>
      <c r="L60" s="16"/>
      <c r="M60" s="151"/>
      <c r="N60" s="112"/>
      <c r="O60" s="112"/>
    </row>
    <row r="61" spans="2:15" s="105" customFormat="1" ht="90" customHeight="1" x14ac:dyDescent="0.25">
      <c r="B61" s="113"/>
      <c r="D61" s="16"/>
      <c r="E61" s="114"/>
      <c r="F61" s="114"/>
      <c r="G61" s="115"/>
      <c r="H61" s="116"/>
      <c r="J61" s="116"/>
      <c r="K61" s="114"/>
      <c r="L61" s="16"/>
      <c r="M61" s="151"/>
      <c r="N61" s="112"/>
      <c r="O61" s="112"/>
    </row>
    <row r="62" spans="2:15" s="105" customFormat="1" ht="90" customHeight="1" x14ac:dyDescent="0.25">
      <c r="B62" s="113"/>
      <c r="D62" s="16"/>
      <c r="E62" s="114"/>
      <c r="F62" s="114"/>
      <c r="G62" s="115"/>
      <c r="H62" s="116"/>
      <c r="J62" s="116"/>
      <c r="K62" s="114"/>
      <c r="L62" s="16"/>
      <c r="M62" s="151"/>
      <c r="N62" s="112"/>
      <c r="O62" s="112"/>
    </row>
    <row r="63" spans="2:15" s="105" customFormat="1" ht="90" customHeight="1" x14ac:dyDescent="0.25">
      <c r="B63" s="113"/>
      <c r="D63" s="16"/>
      <c r="E63" s="114"/>
      <c r="F63" s="114"/>
      <c r="G63" s="115"/>
      <c r="H63" s="116"/>
      <c r="J63" s="116"/>
      <c r="K63" s="114"/>
      <c r="L63" s="16"/>
      <c r="M63" s="151"/>
      <c r="N63" s="112"/>
      <c r="O63" s="112"/>
    </row>
    <row r="64" spans="2:15" s="105" customFormat="1" ht="90" customHeight="1" x14ac:dyDescent="0.25">
      <c r="B64" s="113"/>
      <c r="D64" s="16"/>
      <c r="E64" s="114"/>
      <c r="F64" s="114"/>
      <c r="G64" s="115"/>
      <c r="H64" s="116"/>
      <c r="J64" s="116"/>
      <c r="K64" s="114"/>
      <c r="L64" s="16"/>
      <c r="M64" s="151"/>
      <c r="N64" s="112"/>
      <c r="O64" s="112"/>
    </row>
    <row r="65" spans="2:15" s="105" customFormat="1" ht="90" customHeight="1" x14ac:dyDescent="0.25">
      <c r="B65" s="113"/>
      <c r="D65" s="16"/>
      <c r="E65" s="114"/>
      <c r="F65" s="114"/>
      <c r="G65" s="115"/>
      <c r="H65" s="116"/>
      <c r="J65" s="116"/>
      <c r="K65" s="114"/>
      <c r="L65" s="16"/>
      <c r="M65" s="151"/>
      <c r="N65" s="112"/>
      <c r="O65" s="112"/>
    </row>
    <row r="66" spans="2:15" s="105" customFormat="1" ht="90" customHeight="1" x14ac:dyDescent="0.25">
      <c r="B66" s="113"/>
      <c r="D66" s="16"/>
      <c r="E66" s="114"/>
      <c r="F66" s="114"/>
      <c r="G66" s="115"/>
      <c r="H66" s="116"/>
      <c r="J66" s="116"/>
      <c r="K66" s="114"/>
      <c r="L66" s="16"/>
      <c r="M66" s="151"/>
      <c r="N66" s="112"/>
      <c r="O66" s="112"/>
    </row>
    <row r="67" spans="2:15" s="105" customFormat="1" ht="90" customHeight="1" x14ac:dyDescent="0.25">
      <c r="B67" s="113"/>
      <c r="D67" s="16"/>
      <c r="E67" s="114"/>
      <c r="F67" s="114"/>
      <c r="G67" s="115"/>
      <c r="H67" s="116"/>
      <c r="J67" s="116"/>
      <c r="K67" s="114"/>
      <c r="L67" s="16"/>
      <c r="M67" s="151"/>
      <c r="N67" s="112"/>
      <c r="O67" s="112"/>
    </row>
    <row r="68" spans="2:15" s="105" customFormat="1" ht="90" customHeight="1" x14ac:dyDescent="0.25">
      <c r="B68" s="113"/>
      <c r="D68" s="16"/>
      <c r="E68" s="114"/>
      <c r="F68" s="114"/>
      <c r="G68" s="115"/>
      <c r="H68" s="116"/>
      <c r="J68" s="116"/>
      <c r="K68" s="114"/>
      <c r="L68" s="16"/>
      <c r="M68" s="151"/>
      <c r="N68" s="112"/>
      <c r="O68" s="112"/>
    </row>
    <row r="69" spans="2:15" s="105" customFormat="1" ht="90" customHeight="1" x14ac:dyDescent="0.25">
      <c r="B69" s="113"/>
      <c r="D69" s="16"/>
      <c r="E69" s="114"/>
      <c r="F69" s="114"/>
      <c r="G69" s="115"/>
      <c r="H69" s="116"/>
      <c r="J69" s="116"/>
      <c r="K69" s="114"/>
      <c r="L69" s="16"/>
      <c r="M69" s="151"/>
      <c r="N69" s="112"/>
      <c r="O69" s="112"/>
    </row>
    <row r="70" spans="2:15" s="105" customFormat="1" ht="90" customHeight="1" x14ac:dyDescent="0.25">
      <c r="B70" s="113"/>
      <c r="D70" s="16"/>
      <c r="E70" s="114"/>
      <c r="F70" s="114"/>
      <c r="G70" s="115"/>
      <c r="H70" s="116"/>
      <c r="J70" s="116"/>
      <c r="K70" s="114"/>
      <c r="L70" s="16"/>
      <c r="M70" s="151"/>
      <c r="N70" s="112"/>
      <c r="O70" s="112"/>
    </row>
    <row r="71" spans="2:15" s="105" customFormat="1" ht="90" customHeight="1" x14ac:dyDescent="0.25">
      <c r="B71" s="113"/>
      <c r="D71" s="16"/>
      <c r="E71" s="114"/>
      <c r="F71" s="114"/>
      <c r="G71" s="115"/>
      <c r="H71" s="116"/>
      <c r="J71" s="116"/>
      <c r="K71" s="114"/>
      <c r="L71" s="16"/>
      <c r="M71" s="151"/>
      <c r="N71" s="112"/>
      <c r="O71" s="112"/>
    </row>
    <row r="72" spans="2:15" s="105" customFormat="1" ht="90" customHeight="1" x14ac:dyDescent="0.25">
      <c r="B72" s="113"/>
      <c r="D72" s="16"/>
      <c r="E72" s="114"/>
      <c r="F72" s="114"/>
      <c r="G72" s="115"/>
      <c r="H72" s="116"/>
      <c r="J72" s="116"/>
      <c r="K72" s="114"/>
      <c r="L72" s="16"/>
      <c r="M72" s="151"/>
      <c r="N72" s="112"/>
      <c r="O72" s="112"/>
    </row>
    <row r="73" spans="2:15" s="105" customFormat="1" ht="90" customHeight="1" x14ac:dyDescent="0.25">
      <c r="B73" s="113"/>
      <c r="D73" s="16"/>
      <c r="E73" s="114"/>
      <c r="F73" s="114"/>
      <c r="G73" s="115"/>
      <c r="H73" s="116"/>
      <c r="J73" s="116"/>
      <c r="K73" s="114"/>
      <c r="L73" s="16"/>
      <c r="M73" s="151"/>
      <c r="N73" s="112"/>
      <c r="O73" s="112"/>
    </row>
    <row r="74" spans="2:15" s="105" customFormat="1" ht="90" customHeight="1" x14ac:dyDescent="0.25">
      <c r="B74" s="113"/>
      <c r="D74" s="16"/>
      <c r="E74" s="114"/>
      <c r="F74" s="114"/>
      <c r="G74" s="115"/>
      <c r="H74" s="116"/>
      <c r="J74" s="116"/>
      <c r="K74" s="114"/>
      <c r="L74" s="16"/>
      <c r="M74" s="151"/>
      <c r="N74" s="112"/>
      <c r="O74" s="112"/>
    </row>
    <row r="75" spans="2:15" s="105" customFormat="1" ht="90" customHeight="1" x14ac:dyDescent="0.25">
      <c r="B75" s="113"/>
      <c r="D75" s="16"/>
      <c r="E75" s="114"/>
      <c r="F75" s="114"/>
      <c r="G75" s="115"/>
      <c r="H75" s="116"/>
      <c r="J75" s="116"/>
      <c r="K75" s="114"/>
      <c r="L75" s="16"/>
      <c r="M75" s="151"/>
      <c r="N75" s="112"/>
      <c r="O75" s="112"/>
    </row>
    <row r="76" spans="2:15" s="105" customFormat="1" ht="90" customHeight="1" x14ac:dyDescent="0.25">
      <c r="B76" s="113"/>
      <c r="D76" s="16"/>
      <c r="E76" s="114"/>
      <c r="F76" s="114"/>
      <c r="G76" s="115"/>
      <c r="H76" s="116"/>
      <c r="J76" s="116"/>
      <c r="K76" s="114"/>
      <c r="L76" s="16"/>
      <c r="M76" s="151"/>
      <c r="N76" s="112"/>
      <c r="O76" s="112"/>
    </row>
    <row r="77" spans="2:15" s="105" customFormat="1" ht="90" customHeight="1" x14ac:dyDescent="0.25">
      <c r="B77" s="113"/>
      <c r="D77" s="16"/>
      <c r="E77" s="114"/>
      <c r="F77" s="114"/>
      <c r="G77" s="115"/>
      <c r="H77" s="116"/>
      <c r="J77" s="116"/>
      <c r="K77" s="114"/>
      <c r="L77" s="16"/>
      <c r="M77" s="151"/>
      <c r="N77" s="112"/>
      <c r="O77" s="112"/>
    </row>
    <row r="78" spans="2:15" s="105" customFormat="1" ht="90" customHeight="1" x14ac:dyDescent="0.25">
      <c r="B78" s="113"/>
      <c r="D78" s="16"/>
      <c r="E78" s="114"/>
      <c r="F78" s="114"/>
      <c r="G78" s="115"/>
      <c r="H78" s="116"/>
      <c r="J78" s="116"/>
      <c r="K78" s="114"/>
      <c r="L78" s="16"/>
      <c r="M78" s="151"/>
      <c r="N78" s="112"/>
      <c r="O78" s="112"/>
    </row>
    <row r="79" spans="2:15" s="105" customFormat="1" ht="90" customHeight="1" x14ac:dyDescent="0.25">
      <c r="B79" s="113"/>
      <c r="D79" s="16"/>
      <c r="E79" s="114"/>
      <c r="F79" s="114"/>
      <c r="G79" s="115"/>
      <c r="H79" s="116"/>
      <c r="J79" s="116"/>
      <c r="K79" s="114"/>
      <c r="L79" s="16"/>
      <c r="M79" s="151"/>
      <c r="N79" s="112"/>
      <c r="O79" s="112"/>
    </row>
    <row r="80" spans="2:15" s="105" customFormat="1" ht="90" customHeight="1" x14ac:dyDescent="0.25">
      <c r="B80" s="113"/>
      <c r="D80" s="16"/>
      <c r="E80" s="114"/>
      <c r="F80" s="114"/>
      <c r="G80" s="115"/>
      <c r="H80" s="116"/>
      <c r="J80" s="116"/>
      <c r="K80" s="114"/>
      <c r="L80" s="16"/>
      <c r="M80" s="151"/>
      <c r="N80" s="112"/>
      <c r="O80" s="112"/>
    </row>
    <row r="81" spans="2:15" s="105" customFormat="1" ht="90" customHeight="1" x14ac:dyDescent="0.25">
      <c r="B81" s="113"/>
      <c r="D81" s="16"/>
      <c r="E81" s="114"/>
      <c r="F81" s="114"/>
      <c r="G81" s="115"/>
      <c r="H81" s="116"/>
      <c r="J81" s="116"/>
      <c r="K81" s="114"/>
      <c r="L81" s="16"/>
      <c r="M81" s="151"/>
      <c r="N81" s="112"/>
      <c r="O81" s="112"/>
    </row>
    <row r="82" spans="2:15" s="105" customFormat="1" ht="90" customHeight="1" x14ac:dyDescent="0.25">
      <c r="B82" s="113"/>
      <c r="D82" s="16"/>
      <c r="E82" s="114"/>
      <c r="F82" s="114"/>
      <c r="G82" s="115"/>
      <c r="H82" s="116"/>
      <c r="J82" s="116"/>
      <c r="K82" s="114"/>
      <c r="L82" s="16"/>
      <c r="M82" s="151"/>
      <c r="N82" s="112"/>
      <c r="O82" s="112"/>
    </row>
    <row r="83" spans="2:15" s="105" customFormat="1" ht="90" customHeight="1" x14ac:dyDescent="0.25">
      <c r="B83" s="113"/>
      <c r="D83" s="16"/>
      <c r="E83" s="114"/>
      <c r="F83" s="114"/>
      <c r="G83" s="115"/>
      <c r="H83" s="116"/>
      <c r="J83" s="116"/>
      <c r="K83" s="114"/>
      <c r="L83" s="16"/>
      <c r="M83" s="151"/>
      <c r="N83" s="112"/>
      <c r="O83" s="112"/>
    </row>
    <row r="84" spans="2:15" s="105" customFormat="1" ht="90" customHeight="1" x14ac:dyDescent="0.25">
      <c r="B84" s="113"/>
      <c r="D84" s="16"/>
      <c r="E84" s="114"/>
      <c r="F84" s="114"/>
      <c r="G84" s="115"/>
      <c r="H84" s="116"/>
      <c r="J84" s="116"/>
      <c r="K84" s="114"/>
      <c r="L84" s="16"/>
      <c r="M84" s="151"/>
      <c r="N84" s="112"/>
      <c r="O84" s="112"/>
    </row>
    <row r="85" spans="2:15" s="105" customFormat="1" ht="90" customHeight="1" x14ac:dyDescent="0.25">
      <c r="B85" s="113"/>
      <c r="D85" s="16"/>
      <c r="E85" s="114"/>
      <c r="F85" s="114"/>
      <c r="G85" s="115"/>
      <c r="H85" s="116"/>
      <c r="J85" s="116"/>
      <c r="K85" s="114"/>
      <c r="L85" s="16"/>
      <c r="M85" s="151"/>
      <c r="N85" s="112"/>
      <c r="O85" s="112"/>
    </row>
    <row r="86" spans="2:15" s="105" customFormat="1" ht="90" customHeight="1" x14ac:dyDescent="0.25">
      <c r="B86" s="113"/>
      <c r="D86" s="16"/>
      <c r="E86" s="114"/>
      <c r="F86" s="114"/>
      <c r="G86" s="115"/>
      <c r="H86" s="116"/>
      <c r="J86" s="116"/>
      <c r="K86" s="114"/>
      <c r="L86" s="16"/>
      <c r="M86" s="151"/>
      <c r="N86" s="112"/>
      <c r="O86" s="112"/>
    </row>
    <row r="87" spans="2:15" s="105" customFormat="1" ht="90" customHeight="1" x14ac:dyDescent="0.25">
      <c r="B87" s="113"/>
      <c r="D87" s="16"/>
      <c r="E87" s="114"/>
      <c r="F87" s="114"/>
      <c r="G87" s="115"/>
      <c r="H87" s="116"/>
      <c r="J87" s="116"/>
      <c r="K87" s="114"/>
      <c r="L87" s="16"/>
      <c r="M87" s="151"/>
      <c r="N87" s="112"/>
      <c r="O87" s="112"/>
    </row>
    <row r="88" spans="2:15" s="105" customFormat="1" ht="90" customHeight="1" x14ac:dyDescent="0.25">
      <c r="B88" s="113"/>
      <c r="D88" s="16"/>
      <c r="E88" s="114"/>
      <c r="F88" s="114"/>
      <c r="G88" s="115"/>
      <c r="H88" s="116"/>
      <c r="J88" s="116"/>
      <c r="K88" s="114"/>
      <c r="L88" s="16"/>
      <c r="M88" s="151"/>
      <c r="N88" s="112"/>
      <c r="O88" s="112"/>
    </row>
    <row r="89" spans="2:15" s="105" customFormat="1" ht="90" customHeight="1" x14ac:dyDescent="0.25">
      <c r="B89" s="113"/>
      <c r="D89" s="16"/>
      <c r="E89" s="114"/>
      <c r="F89" s="114"/>
      <c r="G89" s="115"/>
      <c r="H89" s="116"/>
      <c r="J89" s="116"/>
      <c r="K89" s="114"/>
      <c r="L89" s="16"/>
      <c r="M89" s="151"/>
      <c r="N89" s="112"/>
      <c r="O89" s="112"/>
    </row>
    <row r="90" spans="2:15" s="105" customFormat="1" ht="90" customHeight="1" x14ac:dyDescent="0.25">
      <c r="B90" s="113"/>
      <c r="D90" s="16"/>
      <c r="E90" s="114"/>
      <c r="F90" s="114"/>
      <c r="G90" s="115"/>
      <c r="H90" s="116"/>
      <c r="J90" s="116"/>
      <c r="K90" s="114"/>
      <c r="L90" s="16"/>
      <c r="M90" s="151"/>
      <c r="N90" s="112"/>
      <c r="O90" s="112"/>
    </row>
    <row r="91" spans="2:15" s="105" customFormat="1" ht="90" customHeight="1" x14ac:dyDescent="0.25">
      <c r="B91" s="113"/>
      <c r="D91" s="16"/>
      <c r="E91" s="114"/>
      <c r="F91" s="114"/>
      <c r="G91" s="115"/>
      <c r="H91" s="116"/>
      <c r="J91" s="116"/>
      <c r="K91" s="114"/>
      <c r="L91" s="16"/>
      <c r="M91" s="151"/>
      <c r="N91" s="112"/>
      <c r="O91" s="112"/>
    </row>
    <row r="92" spans="2:15" s="105" customFormat="1" ht="90" customHeight="1" x14ac:dyDescent="0.25">
      <c r="B92" s="113"/>
      <c r="D92" s="16"/>
      <c r="E92" s="114"/>
      <c r="F92" s="114"/>
      <c r="G92" s="115"/>
      <c r="H92" s="116"/>
      <c r="J92" s="116"/>
      <c r="K92" s="114"/>
      <c r="L92" s="16"/>
      <c r="M92" s="151"/>
      <c r="N92" s="112"/>
      <c r="O92" s="112"/>
    </row>
    <row r="93" spans="2:15" s="105" customFormat="1" ht="90" customHeight="1" x14ac:dyDescent="0.25">
      <c r="B93" s="113"/>
      <c r="D93" s="16"/>
      <c r="E93" s="114"/>
      <c r="F93" s="114"/>
      <c r="G93" s="115"/>
      <c r="H93" s="116"/>
      <c r="J93" s="116"/>
      <c r="K93" s="114"/>
      <c r="L93" s="16"/>
      <c r="M93" s="151"/>
      <c r="N93" s="112"/>
      <c r="O93" s="112"/>
    </row>
    <row r="94" spans="2:15" s="105" customFormat="1" ht="90" customHeight="1" x14ac:dyDescent="0.25">
      <c r="B94" s="113"/>
      <c r="D94" s="16"/>
      <c r="E94" s="114"/>
      <c r="F94" s="114"/>
      <c r="G94" s="115"/>
      <c r="H94" s="116"/>
      <c r="J94" s="116"/>
      <c r="K94" s="114"/>
      <c r="L94" s="16"/>
      <c r="M94" s="151"/>
      <c r="N94" s="112"/>
      <c r="O94" s="112"/>
    </row>
    <row r="95" spans="2:15" s="105" customFormat="1" ht="90" customHeight="1" x14ac:dyDescent="0.25">
      <c r="B95" s="113"/>
      <c r="D95" s="16"/>
      <c r="E95" s="114"/>
      <c r="F95" s="114"/>
      <c r="G95" s="115"/>
      <c r="H95" s="116"/>
      <c r="J95" s="116"/>
      <c r="K95" s="114"/>
      <c r="L95" s="16"/>
      <c r="M95" s="151"/>
      <c r="N95" s="112"/>
      <c r="O95" s="112"/>
    </row>
    <row r="96" spans="2:15" s="105" customFormat="1" ht="90" customHeight="1" x14ac:dyDescent="0.25">
      <c r="B96" s="113"/>
      <c r="D96" s="16"/>
      <c r="E96" s="114"/>
      <c r="F96" s="114"/>
      <c r="G96" s="115"/>
      <c r="H96" s="116"/>
      <c r="J96" s="116"/>
      <c r="K96" s="114"/>
      <c r="L96" s="16"/>
      <c r="M96" s="151"/>
      <c r="N96" s="112"/>
      <c r="O96" s="112"/>
    </row>
    <row r="97" spans="2:15" s="105" customFormat="1" ht="90" customHeight="1" x14ac:dyDescent="0.25">
      <c r="B97" s="113"/>
      <c r="D97" s="16"/>
      <c r="E97" s="114"/>
      <c r="F97" s="114"/>
      <c r="G97" s="115"/>
      <c r="H97" s="116"/>
      <c r="J97" s="116"/>
      <c r="K97" s="114"/>
      <c r="L97" s="16"/>
      <c r="M97" s="151"/>
      <c r="N97" s="112"/>
      <c r="O97" s="112"/>
    </row>
    <row r="98" spans="2:15" s="105" customFormat="1" ht="90" customHeight="1" x14ac:dyDescent="0.25">
      <c r="B98" s="113"/>
      <c r="D98" s="16"/>
      <c r="E98" s="114"/>
      <c r="F98" s="114"/>
      <c r="G98" s="115"/>
      <c r="H98" s="116"/>
      <c r="J98" s="116"/>
      <c r="K98" s="114"/>
      <c r="L98" s="16"/>
      <c r="M98" s="151"/>
      <c r="N98" s="112"/>
      <c r="O98" s="112"/>
    </row>
    <row r="99" spans="2:15" s="105" customFormat="1" ht="90" customHeight="1" x14ac:dyDescent="0.25">
      <c r="B99" s="113"/>
      <c r="D99" s="16"/>
      <c r="E99" s="114"/>
      <c r="F99" s="114"/>
      <c r="G99" s="115"/>
      <c r="H99" s="116"/>
      <c r="J99" s="116"/>
      <c r="K99" s="114"/>
      <c r="L99" s="16"/>
      <c r="M99" s="151"/>
      <c r="N99" s="112"/>
      <c r="O99" s="112"/>
    </row>
    <row r="100" spans="2:15" s="105" customFormat="1" ht="90" customHeight="1" x14ac:dyDescent="0.25">
      <c r="B100" s="113"/>
      <c r="D100" s="16"/>
      <c r="E100" s="114"/>
      <c r="F100" s="114"/>
      <c r="G100" s="115"/>
      <c r="H100" s="116"/>
      <c r="J100" s="116"/>
      <c r="K100" s="114"/>
      <c r="L100" s="16"/>
      <c r="M100" s="151"/>
      <c r="N100" s="112"/>
      <c r="O100" s="112"/>
    </row>
    <row r="101" spans="2:15" s="105" customFormat="1" ht="90" customHeight="1" x14ac:dyDescent="0.25">
      <c r="B101" s="113"/>
      <c r="D101" s="16"/>
      <c r="E101" s="114"/>
      <c r="F101" s="114"/>
      <c r="G101" s="115"/>
      <c r="H101" s="116"/>
      <c r="J101" s="116"/>
      <c r="K101" s="114"/>
      <c r="L101" s="16"/>
      <c r="M101" s="151"/>
      <c r="N101" s="112"/>
      <c r="O101" s="112"/>
    </row>
    <row r="102" spans="2:15" s="105" customFormat="1" ht="90" customHeight="1" x14ac:dyDescent="0.25">
      <c r="B102" s="113"/>
      <c r="D102" s="16"/>
      <c r="E102" s="114"/>
      <c r="F102" s="114"/>
      <c r="G102" s="115"/>
      <c r="H102" s="116"/>
      <c r="J102" s="116"/>
      <c r="K102" s="114"/>
      <c r="L102" s="16"/>
      <c r="M102" s="151"/>
      <c r="N102" s="112"/>
      <c r="O102" s="112"/>
    </row>
    <row r="103" spans="2:15" s="105" customFormat="1" ht="90" customHeight="1" x14ac:dyDescent="0.25">
      <c r="B103" s="113"/>
      <c r="D103" s="16"/>
      <c r="E103" s="114"/>
      <c r="F103" s="114"/>
      <c r="G103" s="115"/>
      <c r="H103" s="116"/>
      <c r="J103" s="116"/>
      <c r="K103" s="114"/>
      <c r="L103" s="16"/>
      <c r="M103" s="151"/>
      <c r="N103" s="112"/>
      <c r="O103" s="112"/>
    </row>
    <row r="104" spans="2:15" s="105" customFormat="1" ht="90" customHeight="1" x14ac:dyDescent="0.25">
      <c r="B104" s="113"/>
      <c r="D104" s="16"/>
      <c r="E104" s="114"/>
      <c r="F104" s="114"/>
      <c r="G104" s="115"/>
      <c r="H104" s="116"/>
      <c r="J104" s="116"/>
      <c r="K104" s="114"/>
      <c r="L104" s="16"/>
      <c r="M104" s="151"/>
      <c r="N104" s="112"/>
      <c r="O104" s="112"/>
    </row>
    <row r="105" spans="2:15" s="105" customFormat="1" ht="90" customHeight="1" x14ac:dyDescent="0.25">
      <c r="B105" s="113"/>
      <c r="D105" s="16"/>
      <c r="E105" s="114"/>
      <c r="F105" s="114"/>
      <c r="G105" s="115"/>
      <c r="H105" s="116"/>
      <c r="J105" s="116"/>
      <c r="K105" s="114"/>
      <c r="L105" s="16"/>
      <c r="M105" s="151"/>
      <c r="N105" s="112"/>
      <c r="O105" s="112"/>
    </row>
  </sheetData>
  <sheetProtection algorithmName="SHA-512" hashValue="7J0MPVUlX6Q0d6vbjaQmzaJw5RyFPC8wP2poKU+Vwx6ndZ2mEao583jxGw4ZV39aCZsk+nka3FfTvPKQKBttLA==" saltValue="y7ac2ZUb/T58BV1Xcl5w/g==" spinCount="100000" sheet="1" formatColumns="0" selectLockedCells="1"/>
  <autoFilter ref="B11:M20" xr:uid="{87512C47-44BD-4BB6-9238-AA138DAD2526}"/>
  <mergeCells count="1">
    <mergeCell ref="B9:F9"/>
  </mergeCells>
  <conditionalFormatting sqref="B12:M19">
    <cfRule type="expression" dxfId="6" priority="6">
      <formula>B12&gt;0</formula>
    </cfRule>
  </conditionalFormatting>
  <conditionalFormatting sqref="B13:M20">
    <cfRule type="expression" dxfId="5" priority="23">
      <formula>"B12=""Please enter your PIN number above"""</formula>
    </cfRule>
  </conditionalFormatting>
  <conditionalFormatting sqref="B20:M20">
    <cfRule type="expression" dxfId="4" priority="22" stopIfTrue="1">
      <formula>B20&gt;0</formula>
    </cfRule>
  </conditionalFormatting>
  <conditionalFormatting sqref="C6:C8">
    <cfRule type="containsText" dxfId="3" priority="1" operator="containsText" text="Yes">
      <formula>NOT(ISERROR(SEARCH("Yes",C6)))</formula>
    </cfRule>
  </conditionalFormatting>
  <conditionalFormatting sqref="F12:F40">
    <cfRule type="containsBlanks" priority="4" stopIfTrue="1">
      <formula>LEN(TRIM(F12))=0</formula>
    </cfRule>
    <cfRule type="cellIs" dxfId="2" priority="5" operator="lessThan">
      <formula>$O$2</formula>
    </cfRule>
  </conditionalFormatting>
  <conditionalFormatting sqref="L1:L1048576">
    <cfRule type="containsBlanks" priority="2" stopIfTrue="1">
      <formula>LEN(TRIM(L1))=0</formula>
    </cfRule>
    <cfRule type="cellIs" dxfId="1" priority="3" operator="equal">
      <formula>"No"</formula>
    </cfRule>
  </conditionalFormatting>
  <hyperlinks>
    <hyperlink ref="B9" r:id="rId1" display="If not all leases are showing, please complete the School Leases Form" xr:uid="{991D5AA5-7AF6-4209-B4A4-8EE7C57BC9E4}"/>
  </hyperlinks>
  <pageMargins left="0.70866141732283472" right="0.70866141732283472" top="0.74803149606299213" bottom="0.74803149606299213" header="0.31496062992125984" footer="0.31496062992125984"/>
  <pageSetup paperSize="9" scale="67" fitToHeight="6" orientation="landscape" r:id="rId2"/>
  <headerFooter>
    <oddFooter>&amp;C_x000D_&amp;1#&amp;"Calibri"&amp;10&amp;K000000 CONTROLLED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FA95F-E648-4C76-970D-DD8DE0DF8897}">
  <dimension ref="B1:F10"/>
  <sheetViews>
    <sheetView showGridLines="0" workbookViewId="0"/>
  </sheetViews>
  <sheetFormatPr defaultRowHeight="15" x14ac:dyDescent="0.25"/>
  <cols>
    <col min="1" max="1" width="0.85546875" style="3" customWidth="1"/>
    <col min="2" max="2" width="3.7109375" style="3" customWidth="1"/>
    <col min="3" max="3" width="1.7109375" style="3" customWidth="1"/>
    <col min="4" max="4" width="98.28515625" style="3" customWidth="1"/>
    <col min="5" max="5" width="1.7109375" style="3" customWidth="1"/>
    <col min="6" max="6" width="3.7109375" style="3" customWidth="1"/>
    <col min="7" max="16384" width="9.140625" style="3"/>
  </cols>
  <sheetData>
    <row r="1" spans="2:6" ht="5.25" customHeight="1" thickBot="1" x14ac:dyDescent="0.3"/>
    <row r="2" spans="2:6" ht="15.75" thickBot="1" x14ac:dyDescent="0.3">
      <c r="B2" s="65"/>
      <c r="C2" s="66"/>
      <c r="D2" s="66"/>
      <c r="E2" s="66"/>
      <c r="F2" s="67"/>
    </row>
    <row r="3" spans="2:6" ht="10.5" customHeight="1" x14ac:dyDescent="0.25">
      <c r="B3" s="72"/>
      <c r="C3" s="4"/>
      <c r="D3" s="5"/>
      <c r="E3" s="6"/>
      <c r="F3" s="68"/>
    </row>
    <row r="4" spans="2:6" ht="45" x14ac:dyDescent="0.25">
      <c r="B4" s="72"/>
      <c r="C4" s="7"/>
      <c r="D4" s="62" t="s">
        <v>1</v>
      </c>
      <c r="E4" s="9"/>
      <c r="F4" s="68"/>
    </row>
    <row r="5" spans="2:6" x14ac:dyDescent="0.25">
      <c r="B5" s="72"/>
      <c r="C5" s="7"/>
      <c r="E5" s="8"/>
      <c r="F5" s="68"/>
    </row>
    <row r="6" spans="2:6" ht="45" x14ac:dyDescent="0.25">
      <c r="B6" s="72"/>
      <c r="C6" s="7"/>
      <c r="D6" s="26" t="s">
        <v>1576</v>
      </c>
      <c r="E6" s="27"/>
      <c r="F6" s="68"/>
    </row>
    <row r="7" spans="2:6" x14ac:dyDescent="0.25">
      <c r="B7" s="72"/>
      <c r="C7" s="7"/>
      <c r="E7" s="8"/>
      <c r="F7" s="68"/>
    </row>
    <row r="8" spans="2:6" ht="30" customHeight="1" x14ac:dyDescent="0.25">
      <c r="B8" s="72"/>
      <c r="C8" s="7"/>
      <c r="D8" s="63" t="s">
        <v>2</v>
      </c>
      <c r="E8" s="9"/>
      <c r="F8" s="68"/>
    </row>
    <row r="9" spans="2:6" ht="10.5" customHeight="1" thickBot="1" x14ac:dyDescent="0.3">
      <c r="B9" s="72"/>
      <c r="C9" s="10"/>
      <c r="D9" s="11"/>
      <c r="E9" s="12"/>
      <c r="F9" s="68"/>
    </row>
    <row r="10" spans="2:6" ht="15.75" customHeight="1" thickBot="1" x14ac:dyDescent="0.3">
      <c r="B10" s="70"/>
      <c r="C10" s="71"/>
      <c r="D10" s="71"/>
      <c r="E10" s="71"/>
      <c r="F10" s="69"/>
    </row>
  </sheetData>
  <hyperlinks>
    <hyperlink ref="D6" r:id="rId1" tooltip="Microsoft - Free Office online for the web" display="https://www.microsoft.com/en-gb/microsoft-365/free-office-online-for-the-web" xr:uid="{CE3F872A-C863-4A9C-8C0D-21ED451B61D9}"/>
  </hyperlinks>
  <pageMargins left="0.7" right="0.7" top="0.75" bottom="0.75" header="0.3" footer="0.3"/>
  <pageSetup paperSize="9" orientation="portrait" r:id="rId2"/>
  <headerFooter>
    <oddFooter>&amp;C_x000D_&amp;1#&amp;"Calibri"&amp;10&amp;K000000 CONTROLLED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91E5B-024A-4D64-BC92-DEFE11C2C0B5}">
  <sheetPr>
    <tabColor rgb="FFFFFF00"/>
  </sheetPr>
  <dimension ref="A1:X484"/>
  <sheetViews>
    <sheetView zoomScale="80" zoomScaleNormal="80" workbookViewId="0">
      <pane xSplit="2" ySplit="9" topLeftCell="C397" activePane="bottomRight" state="frozen"/>
      <selection activeCell="B3" sqref="B3"/>
      <selection pane="topRight" activeCell="B3" sqref="B3"/>
      <selection pane="bottomLeft" activeCell="B3" sqref="B3"/>
      <selection pane="bottomRight" activeCell="B3" sqref="B3"/>
    </sheetView>
  </sheetViews>
  <sheetFormatPr defaultRowHeight="15" x14ac:dyDescent="0.25"/>
  <cols>
    <col min="1" max="1" width="9.140625" style="50"/>
    <col min="2" max="2" width="32.7109375" style="51" customWidth="1"/>
    <col min="3" max="3" width="8.7109375" style="3" customWidth="1"/>
    <col min="4" max="4" width="14" style="50" customWidth="1"/>
    <col min="5" max="5" width="20" style="3" customWidth="1"/>
    <col min="6" max="6" width="43.5703125" style="49" customWidth="1"/>
    <col min="7" max="7" width="12.5703125" style="50" customWidth="1"/>
    <col min="8" max="8" width="14.85546875" style="52" customWidth="1"/>
    <col min="9" max="9" width="12.5703125" style="50" customWidth="1"/>
    <col min="10" max="10" width="24" style="3" customWidth="1"/>
    <col min="11" max="12" width="12.5703125" style="34" customWidth="1"/>
    <col min="13" max="13" width="15" style="53" customWidth="1"/>
    <col min="14" max="14" width="17.28515625" style="53" customWidth="1"/>
    <col min="15" max="15" width="12.5703125" style="54" customWidth="1"/>
    <col min="16" max="16" width="14.85546875" style="50" customWidth="1"/>
    <col min="17" max="17" width="12.5703125" style="54" customWidth="1"/>
    <col min="18" max="18" width="12.5703125" style="55" customWidth="1"/>
    <col min="19" max="19" width="48.5703125" style="49" customWidth="1"/>
    <col min="20" max="20" width="46.140625" style="3" customWidth="1"/>
    <col min="21" max="21" width="11.7109375" style="3" customWidth="1"/>
    <col min="22" max="22" width="16.42578125" style="16" bestFit="1" customWidth="1"/>
    <col min="23" max="23" width="24.28515625" style="3" bestFit="1" customWidth="1"/>
    <col min="24" max="24" width="18.42578125" style="16" customWidth="1"/>
    <col min="25" max="16384" width="9.140625" style="3"/>
  </cols>
  <sheetData>
    <row r="1" spans="1:24" ht="17.25" x14ac:dyDescent="0.3">
      <c r="A1" s="18"/>
      <c r="B1" s="17"/>
      <c r="C1" s="17" t="s">
        <v>537</v>
      </c>
      <c r="D1" s="18"/>
      <c r="E1" s="23"/>
      <c r="F1" s="24"/>
      <c r="G1" s="18"/>
      <c r="H1" s="30"/>
      <c r="I1" s="22"/>
      <c r="J1" s="18"/>
      <c r="K1" s="56"/>
      <c r="L1" s="57"/>
      <c r="M1" s="58"/>
      <c r="N1" s="31"/>
      <c r="O1" s="19"/>
      <c r="P1" s="18"/>
      <c r="Q1" s="20"/>
      <c r="R1" s="21"/>
      <c r="S1" s="25"/>
      <c r="W1" s="3" t="s">
        <v>538</v>
      </c>
    </row>
    <row r="2" spans="1:24" ht="17.25" x14ac:dyDescent="0.3">
      <c r="A2" s="18"/>
      <c r="B2" s="17"/>
      <c r="C2" s="32" t="s">
        <v>539</v>
      </c>
      <c r="D2" s="33"/>
      <c r="E2" s="23"/>
      <c r="F2" s="24"/>
      <c r="G2" s="18"/>
      <c r="H2" s="30"/>
      <c r="I2" s="22"/>
      <c r="J2" s="18"/>
      <c r="K2" s="56"/>
      <c r="L2" s="57"/>
      <c r="M2" s="58"/>
      <c r="N2" s="31"/>
      <c r="O2" s="19"/>
      <c r="P2" s="18"/>
      <c r="Q2" s="20"/>
      <c r="R2" s="21"/>
      <c r="S2" s="25"/>
      <c r="W2" s="3" t="s">
        <v>540</v>
      </c>
    </row>
    <row r="3" spans="1:24" ht="17.25" x14ac:dyDescent="0.3">
      <c r="A3" s="18"/>
      <c r="B3" s="17"/>
      <c r="C3" s="32" t="s">
        <v>541</v>
      </c>
      <c r="D3" s="33"/>
      <c r="E3" s="23"/>
      <c r="F3" s="24"/>
      <c r="G3" s="18"/>
      <c r="H3" s="30"/>
      <c r="I3" s="22"/>
      <c r="J3" s="18"/>
      <c r="K3" s="56"/>
      <c r="L3" s="57"/>
      <c r="M3" s="58"/>
      <c r="N3" s="31"/>
      <c r="O3" s="19"/>
      <c r="P3" s="18"/>
      <c r="Q3" s="20"/>
      <c r="R3" s="21"/>
      <c r="S3" s="25"/>
      <c r="W3" s="3" t="s">
        <v>542</v>
      </c>
    </row>
    <row r="4" spans="1:24" ht="17.25" x14ac:dyDescent="0.3">
      <c r="A4" s="18"/>
      <c r="B4" s="17"/>
      <c r="C4" s="32" t="s">
        <v>543</v>
      </c>
      <c r="D4" s="33"/>
      <c r="E4" s="23"/>
      <c r="F4" s="24"/>
      <c r="G4" s="18"/>
      <c r="H4" s="30"/>
      <c r="I4" s="22"/>
      <c r="J4" s="18"/>
      <c r="M4" s="25"/>
      <c r="N4" s="25"/>
      <c r="O4" s="35"/>
      <c r="P4" s="18"/>
      <c r="Q4" s="20"/>
      <c r="R4" s="21"/>
      <c r="S4" s="25"/>
      <c r="W4" s="3" t="s">
        <v>544</v>
      </c>
    </row>
    <row r="5" spans="1:24" ht="17.25" x14ac:dyDescent="0.3">
      <c r="A5" s="18"/>
      <c r="B5" s="17"/>
      <c r="C5" s="32" t="s">
        <v>545</v>
      </c>
      <c r="D5" s="33"/>
      <c r="E5" s="23"/>
      <c r="F5" s="24"/>
      <c r="G5" s="18"/>
      <c r="H5" s="30"/>
      <c r="I5" s="22"/>
      <c r="J5" s="18"/>
      <c r="K5" s="21"/>
      <c r="L5" s="21"/>
      <c r="M5" s="25"/>
      <c r="N5" s="25"/>
      <c r="O5" s="35"/>
      <c r="P5" s="18"/>
      <c r="Q5" s="20"/>
      <c r="R5" s="21"/>
      <c r="S5" s="25"/>
      <c r="W5" s="3" t="s">
        <v>546</v>
      </c>
    </row>
    <row r="6" spans="1:24" ht="17.25" x14ac:dyDescent="0.3">
      <c r="A6" s="18"/>
      <c r="B6" s="17"/>
      <c r="C6" s="32"/>
      <c r="D6" s="33"/>
      <c r="E6" s="23"/>
      <c r="F6" s="24"/>
      <c r="G6" s="18"/>
      <c r="H6" s="30"/>
      <c r="I6" s="22"/>
      <c r="J6" s="18"/>
      <c r="K6" s="21"/>
      <c r="L6" s="21"/>
      <c r="M6" s="25"/>
      <c r="N6" s="25"/>
      <c r="O6" s="35"/>
      <c r="P6" s="18"/>
      <c r="Q6" s="20"/>
      <c r="R6" s="21"/>
      <c r="S6" s="25"/>
    </row>
    <row r="7" spans="1:24" ht="17.25" x14ac:dyDescent="0.3">
      <c r="A7" s="18"/>
      <c r="B7" s="17"/>
      <c r="C7" s="17"/>
      <c r="D7" s="18"/>
      <c r="E7" s="23"/>
      <c r="F7" s="24"/>
      <c r="G7" s="18"/>
      <c r="H7" s="30"/>
      <c r="I7" s="22"/>
      <c r="J7" s="18"/>
      <c r="K7" s="21"/>
      <c r="L7" s="21"/>
      <c r="M7" s="25"/>
      <c r="N7" s="25"/>
      <c r="O7" s="35"/>
      <c r="P7" s="18"/>
      <c r="Q7" s="20"/>
      <c r="R7" s="21"/>
      <c r="S7" s="25"/>
    </row>
    <row r="8" spans="1:24" ht="17.25" x14ac:dyDescent="0.3">
      <c r="A8" s="36" t="s">
        <v>1577</v>
      </c>
      <c r="B8" s="37"/>
      <c r="C8" s="17"/>
      <c r="D8" s="18"/>
      <c r="E8" s="23"/>
      <c r="F8" s="24"/>
      <c r="G8" s="18"/>
      <c r="H8" s="30"/>
      <c r="I8" s="22"/>
      <c r="J8" s="18"/>
      <c r="K8" s="21"/>
      <c r="L8" s="21"/>
      <c r="M8" s="25"/>
      <c r="N8" s="25"/>
      <c r="O8" s="35"/>
      <c r="P8" s="18"/>
      <c r="Q8" s="20"/>
      <c r="R8" s="21"/>
      <c r="S8" s="25"/>
    </row>
    <row r="9" spans="1:24" ht="107.25" x14ac:dyDescent="0.25">
      <c r="A9" s="38" t="s">
        <v>1578</v>
      </c>
      <c r="B9" s="39" t="s">
        <v>21</v>
      </c>
      <c r="C9" s="40" t="s">
        <v>547</v>
      </c>
      <c r="D9" s="41" t="s">
        <v>548</v>
      </c>
      <c r="E9" s="42" t="s">
        <v>549</v>
      </c>
      <c r="F9" s="42" t="s">
        <v>7</v>
      </c>
      <c r="G9" s="41" t="s">
        <v>550</v>
      </c>
      <c r="H9" s="43" t="s">
        <v>1550</v>
      </c>
      <c r="I9" s="44" t="s">
        <v>551</v>
      </c>
      <c r="J9" s="42" t="s">
        <v>9</v>
      </c>
      <c r="K9" s="45" t="s">
        <v>10</v>
      </c>
      <c r="L9" s="45" t="s">
        <v>11</v>
      </c>
      <c r="M9" s="41" t="s">
        <v>12</v>
      </c>
      <c r="N9" s="40" t="s">
        <v>552</v>
      </c>
      <c r="O9" s="43" t="s">
        <v>13</v>
      </c>
      <c r="P9" s="41" t="s">
        <v>553</v>
      </c>
      <c r="Q9" s="46" t="s">
        <v>15</v>
      </c>
      <c r="R9" s="45" t="s">
        <v>16</v>
      </c>
      <c r="S9" s="40" t="s">
        <v>554</v>
      </c>
      <c r="T9" s="47" t="s">
        <v>555</v>
      </c>
      <c r="U9" s="47" t="s">
        <v>17</v>
      </c>
      <c r="V9" s="48" t="s">
        <v>1691</v>
      </c>
      <c r="W9" s="47" t="s">
        <v>556</v>
      </c>
      <c r="X9" s="48" t="s">
        <v>557</v>
      </c>
    </row>
    <row r="10" spans="1:24" x14ac:dyDescent="0.25">
      <c r="A10" s="75" t="s">
        <v>1579</v>
      </c>
      <c r="B10" s="76"/>
      <c r="C10" s="77"/>
      <c r="D10" s="78"/>
      <c r="E10" s="79"/>
      <c r="F10" s="80" t="s">
        <v>1565</v>
      </c>
      <c r="G10" s="78"/>
      <c r="H10" s="81"/>
      <c r="I10" s="82" t="str">
        <f>""</f>
        <v/>
      </c>
      <c r="J10" s="79" t="str">
        <f>""</f>
        <v/>
      </c>
      <c r="K10" s="83" t="str">
        <f>""</f>
        <v/>
      </c>
      <c r="L10" s="83" t="str">
        <f>""</f>
        <v/>
      </c>
      <c r="M10" s="78" t="str">
        <f>""</f>
        <v/>
      </c>
      <c r="N10" s="77"/>
      <c r="O10" s="81" t="str">
        <f>""</f>
        <v/>
      </c>
      <c r="P10" s="78" t="str">
        <f>""</f>
        <v/>
      </c>
      <c r="Q10" s="84" t="str">
        <f>""</f>
        <v/>
      </c>
      <c r="R10" s="83" t="str">
        <f>""</f>
        <v/>
      </c>
      <c r="S10" s="77"/>
      <c r="T10" s="85"/>
      <c r="U10" s="85" t="str">
        <f>""</f>
        <v/>
      </c>
      <c r="V10" s="86"/>
      <c r="W10" s="85"/>
      <c r="X10" s="86"/>
    </row>
    <row r="11" spans="1:24" s="16" customFormat="1" x14ac:dyDescent="0.25">
      <c r="A11" s="123">
        <v>8301001</v>
      </c>
      <c r="B11" s="124" t="s">
        <v>24</v>
      </c>
      <c r="C11" s="125" t="s">
        <v>23</v>
      </c>
      <c r="D11" s="123">
        <v>143000</v>
      </c>
      <c r="E11" s="125" t="s">
        <v>558</v>
      </c>
      <c r="F11" s="126" t="s">
        <v>559</v>
      </c>
      <c r="G11" s="123" t="s">
        <v>560</v>
      </c>
      <c r="H11" s="131"/>
      <c r="I11" s="132">
        <v>1</v>
      </c>
      <c r="J11" s="125" t="s">
        <v>561</v>
      </c>
      <c r="K11" s="128">
        <v>44025</v>
      </c>
      <c r="L11" s="128">
        <v>45851</v>
      </c>
      <c r="M11" s="129" t="s">
        <v>562</v>
      </c>
      <c r="N11" s="129"/>
      <c r="O11" s="133">
        <v>230.46</v>
      </c>
      <c r="P11" s="123" t="s">
        <v>563</v>
      </c>
      <c r="Q11" s="127"/>
      <c r="R11" s="128"/>
      <c r="S11" s="126"/>
      <c r="T11" s="125" t="s">
        <v>564</v>
      </c>
      <c r="U11" s="123" t="s">
        <v>560</v>
      </c>
      <c r="V11" s="125" t="s">
        <v>1675</v>
      </c>
      <c r="W11" s="125" t="s">
        <v>538</v>
      </c>
      <c r="X11" s="125"/>
    </row>
    <row r="12" spans="1:24" s="16" customFormat="1" x14ac:dyDescent="0.25">
      <c r="A12" s="123">
        <v>8301019</v>
      </c>
      <c r="B12" s="124" t="s">
        <v>36</v>
      </c>
      <c r="C12" s="125" t="s">
        <v>35</v>
      </c>
      <c r="D12" s="123">
        <v>143040</v>
      </c>
      <c r="E12" s="125" t="s">
        <v>565</v>
      </c>
      <c r="F12" s="126" t="s">
        <v>566</v>
      </c>
      <c r="G12" s="123" t="s">
        <v>560</v>
      </c>
      <c r="H12" s="131"/>
      <c r="I12" s="132">
        <v>1</v>
      </c>
      <c r="J12" s="125" t="s">
        <v>561</v>
      </c>
      <c r="K12" s="128">
        <v>44312</v>
      </c>
      <c r="L12" s="128">
        <v>46137</v>
      </c>
      <c r="M12" s="129" t="s">
        <v>567</v>
      </c>
      <c r="N12" s="129"/>
      <c r="O12" s="133">
        <v>157</v>
      </c>
      <c r="P12" s="123" t="s">
        <v>563</v>
      </c>
      <c r="Q12" s="127"/>
      <c r="R12" s="128"/>
      <c r="S12" s="126"/>
      <c r="T12" s="125" t="s">
        <v>568</v>
      </c>
      <c r="U12" s="123" t="s">
        <v>560</v>
      </c>
      <c r="V12" s="125" t="s">
        <v>1675</v>
      </c>
      <c r="W12" s="125" t="s">
        <v>538</v>
      </c>
      <c r="X12" s="125"/>
    </row>
    <row r="13" spans="1:24" s="16" customFormat="1" x14ac:dyDescent="0.25">
      <c r="A13" s="123">
        <v>8301019</v>
      </c>
      <c r="B13" s="124" t="s">
        <v>36</v>
      </c>
      <c r="C13" s="125" t="s">
        <v>35</v>
      </c>
      <c r="D13" s="123">
        <v>145010</v>
      </c>
      <c r="E13" s="125" t="s">
        <v>565</v>
      </c>
      <c r="F13" s="126" t="s">
        <v>569</v>
      </c>
      <c r="G13" s="123" t="s">
        <v>560</v>
      </c>
      <c r="H13" s="131"/>
      <c r="I13" s="132">
        <v>3</v>
      </c>
      <c r="J13" s="125" t="s">
        <v>570</v>
      </c>
      <c r="K13" s="128">
        <v>45352</v>
      </c>
      <c r="L13" s="128">
        <v>47177</v>
      </c>
      <c r="M13" s="129" t="s">
        <v>567</v>
      </c>
      <c r="N13" s="129"/>
      <c r="O13" s="133">
        <v>25.5</v>
      </c>
      <c r="P13" s="123" t="s">
        <v>571</v>
      </c>
      <c r="Q13" s="130">
        <v>94</v>
      </c>
      <c r="R13" s="128">
        <v>45371</v>
      </c>
      <c r="S13" s="126"/>
      <c r="T13" s="125" t="s">
        <v>568</v>
      </c>
      <c r="U13" s="123" t="s">
        <v>560</v>
      </c>
      <c r="V13" s="125" t="s">
        <v>1675</v>
      </c>
      <c r="W13" s="125" t="s">
        <v>538</v>
      </c>
      <c r="X13" s="125"/>
    </row>
    <row r="14" spans="1:24" s="16" customFormat="1" x14ac:dyDescent="0.25">
      <c r="A14" s="123">
        <v>8301020</v>
      </c>
      <c r="B14" s="124" t="s">
        <v>38</v>
      </c>
      <c r="C14" s="125" t="s">
        <v>37</v>
      </c>
      <c r="D14" s="123">
        <v>143040</v>
      </c>
      <c r="E14" s="125" t="s">
        <v>572</v>
      </c>
      <c r="F14" s="126" t="s">
        <v>573</v>
      </c>
      <c r="G14" s="123" t="s">
        <v>560</v>
      </c>
      <c r="H14" s="131"/>
      <c r="I14" s="132">
        <v>1</v>
      </c>
      <c r="J14" s="125" t="s">
        <v>574</v>
      </c>
      <c r="K14" s="128">
        <v>44399</v>
      </c>
      <c r="L14" s="128">
        <v>46225</v>
      </c>
      <c r="M14" s="129" t="s">
        <v>567</v>
      </c>
      <c r="N14" s="64"/>
      <c r="O14" s="133">
        <v>69.62</v>
      </c>
      <c r="P14" s="123" t="s">
        <v>563</v>
      </c>
      <c r="Q14" s="127"/>
      <c r="R14" s="128"/>
      <c r="S14" s="129" t="s">
        <v>575</v>
      </c>
      <c r="T14" s="125" t="s">
        <v>576</v>
      </c>
      <c r="U14" s="123" t="s">
        <v>560</v>
      </c>
      <c r="V14" s="125" t="s">
        <v>1675</v>
      </c>
      <c r="W14" s="125" t="s">
        <v>538</v>
      </c>
      <c r="X14" s="125"/>
    </row>
    <row r="15" spans="1:24" s="16" customFormat="1" ht="45" x14ac:dyDescent="0.25">
      <c r="A15" s="123">
        <v>8302000</v>
      </c>
      <c r="B15" s="124" t="s">
        <v>40</v>
      </c>
      <c r="C15" s="125" t="s">
        <v>39</v>
      </c>
      <c r="D15" s="123">
        <v>143000</v>
      </c>
      <c r="E15" s="125" t="s">
        <v>577</v>
      </c>
      <c r="F15" s="126" t="s">
        <v>578</v>
      </c>
      <c r="G15" s="123" t="s">
        <v>560</v>
      </c>
      <c r="H15" s="131"/>
      <c r="I15" s="132">
        <v>1</v>
      </c>
      <c r="J15" s="125" t="s">
        <v>561</v>
      </c>
      <c r="K15" s="128">
        <v>44809</v>
      </c>
      <c r="L15" s="128">
        <v>46634</v>
      </c>
      <c r="M15" s="129" t="s">
        <v>579</v>
      </c>
      <c r="N15" s="129"/>
      <c r="O15" s="133">
        <v>245</v>
      </c>
      <c r="P15" s="123" t="s">
        <v>563</v>
      </c>
      <c r="Q15" s="127"/>
      <c r="R15" s="128"/>
      <c r="S15" s="126" t="s">
        <v>580</v>
      </c>
      <c r="T15" s="125" t="s">
        <v>581</v>
      </c>
      <c r="U15" s="123" t="s">
        <v>560</v>
      </c>
      <c r="V15" s="125" t="s">
        <v>1675</v>
      </c>
      <c r="W15" s="125" t="s">
        <v>538</v>
      </c>
      <c r="X15" s="125"/>
    </row>
    <row r="16" spans="1:24" s="16" customFormat="1" x14ac:dyDescent="0.25">
      <c r="A16" s="123">
        <v>8302002</v>
      </c>
      <c r="B16" s="124" t="s">
        <v>42</v>
      </c>
      <c r="C16" s="125" t="s">
        <v>41</v>
      </c>
      <c r="D16" s="123">
        <v>143000</v>
      </c>
      <c r="E16" s="125" t="s">
        <v>586</v>
      </c>
      <c r="F16" s="126" t="s">
        <v>587</v>
      </c>
      <c r="G16" s="123" t="s">
        <v>560</v>
      </c>
      <c r="H16" s="131"/>
      <c r="I16" s="132">
        <v>1</v>
      </c>
      <c r="J16" s="125" t="s">
        <v>561</v>
      </c>
      <c r="K16" s="128">
        <v>44228</v>
      </c>
      <c r="L16" s="128">
        <v>46054</v>
      </c>
      <c r="M16" s="129" t="s">
        <v>562</v>
      </c>
      <c r="N16" s="129"/>
      <c r="O16" s="133">
        <v>277.79000000000002</v>
      </c>
      <c r="P16" s="123" t="s">
        <v>563</v>
      </c>
      <c r="Q16" s="127"/>
      <c r="R16" s="128"/>
      <c r="S16" s="126"/>
      <c r="T16" s="125" t="s">
        <v>588</v>
      </c>
      <c r="U16" s="123" t="s">
        <v>560</v>
      </c>
      <c r="V16" s="125" t="s">
        <v>1675</v>
      </c>
      <c r="W16" s="125" t="s">
        <v>538</v>
      </c>
      <c r="X16" s="125"/>
    </row>
    <row r="17" spans="1:24" s="16" customFormat="1" ht="30" x14ac:dyDescent="0.25">
      <c r="A17" s="123">
        <v>8302003</v>
      </c>
      <c r="B17" s="124" t="s">
        <v>44</v>
      </c>
      <c r="C17" s="125" t="s">
        <v>43</v>
      </c>
      <c r="D17" s="123">
        <v>125000</v>
      </c>
      <c r="E17" s="125" t="s">
        <v>589</v>
      </c>
      <c r="F17" s="126" t="s">
        <v>592</v>
      </c>
      <c r="G17" s="123" t="s">
        <v>560</v>
      </c>
      <c r="H17" s="131"/>
      <c r="I17" s="132">
        <v>23</v>
      </c>
      <c r="J17" s="125" t="s">
        <v>583</v>
      </c>
      <c r="K17" s="128">
        <v>45139</v>
      </c>
      <c r="L17" s="128">
        <v>46234</v>
      </c>
      <c r="M17" s="129" t="s">
        <v>590</v>
      </c>
      <c r="N17" s="129" t="s">
        <v>590</v>
      </c>
      <c r="O17" s="133">
        <v>683.7</v>
      </c>
      <c r="P17" s="123" t="s">
        <v>563</v>
      </c>
      <c r="Q17" s="127"/>
      <c r="R17" s="128"/>
      <c r="S17" s="126"/>
      <c r="T17" s="125" t="s">
        <v>591</v>
      </c>
      <c r="U17" s="123" t="s">
        <v>560</v>
      </c>
      <c r="V17" s="125" t="s">
        <v>1675</v>
      </c>
      <c r="W17" s="125" t="s">
        <v>538</v>
      </c>
      <c r="X17" s="125"/>
    </row>
    <row r="18" spans="1:24" s="16" customFormat="1" x14ac:dyDescent="0.25">
      <c r="A18" s="123">
        <v>8302011</v>
      </c>
      <c r="B18" s="124" t="s">
        <v>50</v>
      </c>
      <c r="C18" s="125" t="s">
        <v>49</v>
      </c>
      <c r="D18" s="123">
        <v>143000</v>
      </c>
      <c r="E18" s="125" t="s">
        <v>593</v>
      </c>
      <c r="F18" s="126" t="s">
        <v>566</v>
      </c>
      <c r="G18" s="123" t="s">
        <v>560</v>
      </c>
      <c r="H18" s="131"/>
      <c r="I18" s="132">
        <v>1</v>
      </c>
      <c r="J18" s="125" t="s">
        <v>594</v>
      </c>
      <c r="K18" s="128">
        <v>44644</v>
      </c>
      <c r="L18" s="128">
        <v>46105</v>
      </c>
      <c r="M18" s="129" t="s">
        <v>595</v>
      </c>
      <c r="N18" s="129"/>
      <c r="O18" s="133">
        <v>447</v>
      </c>
      <c r="P18" s="123" t="s">
        <v>596</v>
      </c>
      <c r="Q18" s="130">
        <v>536.4</v>
      </c>
      <c r="R18" s="128">
        <v>44644</v>
      </c>
      <c r="S18" s="126"/>
      <c r="T18" s="125" t="s">
        <v>597</v>
      </c>
      <c r="U18" s="123" t="s">
        <v>560</v>
      </c>
      <c r="V18" s="125" t="s">
        <v>1675</v>
      </c>
      <c r="W18" s="125" t="s">
        <v>538</v>
      </c>
      <c r="X18" s="125"/>
    </row>
    <row r="19" spans="1:24" s="16" customFormat="1" x14ac:dyDescent="0.25">
      <c r="A19" s="123">
        <v>8302011</v>
      </c>
      <c r="B19" s="124" t="s">
        <v>50</v>
      </c>
      <c r="C19" s="125" t="s">
        <v>49</v>
      </c>
      <c r="D19" s="123">
        <v>145010</v>
      </c>
      <c r="E19" s="125" t="s">
        <v>593</v>
      </c>
      <c r="F19" s="126" t="s">
        <v>598</v>
      </c>
      <c r="G19" s="123" t="s">
        <v>560</v>
      </c>
      <c r="H19" s="131"/>
      <c r="I19" s="132">
        <v>1</v>
      </c>
      <c r="J19" s="125" t="s">
        <v>599</v>
      </c>
      <c r="K19" s="128">
        <v>44599</v>
      </c>
      <c r="L19" s="128">
        <v>46425</v>
      </c>
      <c r="M19" s="129" t="s">
        <v>562</v>
      </c>
      <c r="N19" s="129"/>
      <c r="O19" s="133">
        <v>44.5</v>
      </c>
      <c r="P19" s="123" t="s">
        <v>571</v>
      </c>
      <c r="Q19" s="127"/>
      <c r="R19" s="128"/>
      <c r="S19" s="126"/>
      <c r="T19" s="125" t="s">
        <v>597</v>
      </c>
      <c r="U19" s="123" t="s">
        <v>560</v>
      </c>
      <c r="V19" s="125" t="s">
        <v>1675</v>
      </c>
      <c r="W19" s="125" t="s">
        <v>538</v>
      </c>
      <c r="X19" s="125"/>
    </row>
    <row r="20" spans="1:24" s="16" customFormat="1" x14ac:dyDescent="0.25">
      <c r="A20" s="123">
        <v>8302013</v>
      </c>
      <c r="B20" s="124" t="s">
        <v>54</v>
      </c>
      <c r="C20" s="125" t="s">
        <v>53</v>
      </c>
      <c r="D20" s="123">
        <v>143040</v>
      </c>
      <c r="E20" s="125" t="s">
        <v>600</v>
      </c>
      <c r="F20" s="126" t="s">
        <v>601</v>
      </c>
      <c r="G20" s="123" t="s">
        <v>560</v>
      </c>
      <c r="H20" s="131"/>
      <c r="I20" s="132">
        <v>2</v>
      </c>
      <c r="J20" s="125" t="s">
        <v>561</v>
      </c>
      <c r="K20" s="128">
        <v>45258</v>
      </c>
      <c r="L20" s="128">
        <v>47085</v>
      </c>
      <c r="M20" s="129" t="s">
        <v>602</v>
      </c>
      <c r="N20" s="129"/>
      <c r="O20" s="133">
        <v>635</v>
      </c>
      <c r="P20" s="123" t="s">
        <v>563</v>
      </c>
      <c r="Q20" s="127"/>
      <c r="R20" s="128"/>
      <c r="S20" s="126"/>
      <c r="T20" s="125" t="s">
        <v>603</v>
      </c>
      <c r="U20" s="123" t="s">
        <v>560</v>
      </c>
      <c r="V20" s="125" t="s">
        <v>1675</v>
      </c>
      <c r="W20" s="125" t="s">
        <v>538</v>
      </c>
      <c r="X20" s="125"/>
    </row>
    <row r="21" spans="1:24" s="16" customFormat="1" ht="30" x14ac:dyDescent="0.25">
      <c r="A21" s="123">
        <v>8302013</v>
      </c>
      <c r="B21" s="124" t="s">
        <v>54</v>
      </c>
      <c r="C21" s="125" t="s">
        <v>53</v>
      </c>
      <c r="D21" s="123">
        <v>145500</v>
      </c>
      <c r="E21" s="125" t="s">
        <v>600</v>
      </c>
      <c r="F21" s="126" t="s">
        <v>604</v>
      </c>
      <c r="G21" s="123" t="s">
        <v>560</v>
      </c>
      <c r="H21" s="1"/>
      <c r="I21" s="132">
        <v>25</v>
      </c>
      <c r="J21" s="125" t="s">
        <v>605</v>
      </c>
      <c r="K21" s="128">
        <v>44071</v>
      </c>
      <c r="L21" s="128">
        <v>45897</v>
      </c>
      <c r="M21" s="129" t="s">
        <v>606</v>
      </c>
      <c r="N21" s="129" t="s">
        <v>606</v>
      </c>
      <c r="O21" s="2">
        <v>16694.27</v>
      </c>
      <c r="P21" s="123" t="s">
        <v>585</v>
      </c>
      <c r="Q21" s="130">
        <v>16794.27</v>
      </c>
      <c r="R21" s="128">
        <v>44063</v>
      </c>
      <c r="S21" s="126" t="s">
        <v>607</v>
      </c>
      <c r="T21" s="125" t="s">
        <v>603</v>
      </c>
      <c r="U21" s="123" t="s">
        <v>560</v>
      </c>
      <c r="V21" s="125" t="s">
        <v>1675</v>
      </c>
      <c r="W21" s="125" t="s">
        <v>538</v>
      </c>
      <c r="X21" s="125"/>
    </row>
    <row r="22" spans="1:24" s="16" customFormat="1" x14ac:dyDescent="0.25">
      <c r="A22" s="123">
        <v>8302017</v>
      </c>
      <c r="B22" s="124" t="s">
        <v>56</v>
      </c>
      <c r="C22" s="125" t="s">
        <v>55</v>
      </c>
      <c r="D22" s="123">
        <v>140070</v>
      </c>
      <c r="E22" s="125" t="s">
        <v>608</v>
      </c>
      <c r="F22" s="126" t="s">
        <v>566</v>
      </c>
      <c r="G22" s="123" t="s">
        <v>560</v>
      </c>
      <c r="H22" s="131"/>
      <c r="I22" s="132">
        <v>1</v>
      </c>
      <c r="J22" s="125" t="s">
        <v>561</v>
      </c>
      <c r="K22" s="128">
        <v>45323</v>
      </c>
      <c r="L22" s="128">
        <v>46419</v>
      </c>
      <c r="M22" s="129" t="s">
        <v>609</v>
      </c>
      <c r="N22" s="129"/>
      <c r="O22" s="133">
        <v>212</v>
      </c>
      <c r="P22" s="123" t="s">
        <v>563</v>
      </c>
      <c r="Q22" s="127"/>
      <c r="R22" s="128"/>
      <c r="S22" s="126"/>
      <c r="T22" s="125" t="s">
        <v>610</v>
      </c>
      <c r="U22" s="123" t="s">
        <v>560</v>
      </c>
      <c r="V22" s="125" t="s">
        <v>1675</v>
      </c>
      <c r="W22" s="125" t="s">
        <v>538</v>
      </c>
      <c r="X22" s="125"/>
    </row>
    <row r="23" spans="1:24" s="16" customFormat="1" x14ac:dyDescent="0.25">
      <c r="A23" s="123">
        <v>8302018</v>
      </c>
      <c r="B23" s="124" t="s">
        <v>58</v>
      </c>
      <c r="C23" s="125" t="s">
        <v>57</v>
      </c>
      <c r="D23" s="123">
        <v>143040</v>
      </c>
      <c r="E23" s="125" t="s">
        <v>611</v>
      </c>
      <c r="F23" s="126" t="s">
        <v>566</v>
      </c>
      <c r="G23" s="123" t="s">
        <v>560</v>
      </c>
      <c r="H23" s="131"/>
      <c r="I23" s="132">
        <v>1</v>
      </c>
      <c r="J23" s="125" t="s">
        <v>612</v>
      </c>
      <c r="K23" s="128">
        <v>45086</v>
      </c>
      <c r="L23" s="128">
        <v>46913</v>
      </c>
      <c r="M23" s="129" t="s">
        <v>562</v>
      </c>
      <c r="N23" s="129"/>
      <c r="O23" s="133">
        <v>325.81</v>
      </c>
      <c r="P23" s="123" t="s">
        <v>563</v>
      </c>
      <c r="Q23" s="127"/>
      <c r="R23" s="128"/>
      <c r="S23" s="126"/>
      <c r="T23" s="125" t="s">
        <v>613</v>
      </c>
      <c r="U23" s="123" t="s">
        <v>560</v>
      </c>
      <c r="V23" s="125" t="s">
        <v>1675</v>
      </c>
      <c r="W23" s="125" t="s">
        <v>538</v>
      </c>
      <c r="X23" s="125"/>
    </row>
    <row r="24" spans="1:24" s="16" customFormat="1" x14ac:dyDescent="0.25">
      <c r="A24" s="123">
        <v>8302019</v>
      </c>
      <c r="B24" s="124" t="s">
        <v>60</v>
      </c>
      <c r="C24" s="125" t="s">
        <v>59</v>
      </c>
      <c r="D24" s="123">
        <v>143000</v>
      </c>
      <c r="E24" s="125" t="s">
        <v>614</v>
      </c>
      <c r="F24" s="126" t="s">
        <v>615</v>
      </c>
      <c r="G24" s="123" t="s">
        <v>560</v>
      </c>
      <c r="H24" s="131"/>
      <c r="I24" s="132">
        <v>1</v>
      </c>
      <c r="J24" s="125" t="s">
        <v>616</v>
      </c>
      <c r="K24" s="128">
        <v>44652</v>
      </c>
      <c r="L24" s="128">
        <v>46113</v>
      </c>
      <c r="M24" s="129" t="s">
        <v>606</v>
      </c>
      <c r="N24" s="129" t="s">
        <v>617</v>
      </c>
      <c r="O24" s="133">
        <v>250</v>
      </c>
      <c r="P24" s="123" t="s">
        <v>563</v>
      </c>
      <c r="Q24" s="127"/>
      <c r="R24" s="128"/>
      <c r="S24" s="126"/>
      <c r="T24" s="125" t="s">
        <v>618</v>
      </c>
      <c r="U24" s="123" t="s">
        <v>560</v>
      </c>
      <c r="V24" s="125" t="s">
        <v>1675</v>
      </c>
      <c r="W24" s="125" t="s">
        <v>538</v>
      </c>
      <c r="X24" s="125"/>
    </row>
    <row r="25" spans="1:24" s="16" customFormat="1" x14ac:dyDescent="0.25">
      <c r="A25" s="123">
        <v>8302021</v>
      </c>
      <c r="B25" s="124" t="s">
        <v>62</v>
      </c>
      <c r="C25" s="125" t="s">
        <v>61</v>
      </c>
      <c r="D25" s="123">
        <v>143000</v>
      </c>
      <c r="E25" s="125" t="s">
        <v>619</v>
      </c>
      <c r="F25" s="126" t="s">
        <v>620</v>
      </c>
      <c r="G25" s="123" t="s">
        <v>560</v>
      </c>
      <c r="H25" s="131"/>
      <c r="I25" s="132">
        <v>1</v>
      </c>
      <c r="J25" s="125" t="s">
        <v>561</v>
      </c>
      <c r="K25" s="128">
        <v>45323</v>
      </c>
      <c r="L25" s="128">
        <v>47149</v>
      </c>
      <c r="M25" s="129" t="s">
        <v>562</v>
      </c>
      <c r="N25" s="129"/>
      <c r="O25" s="133">
        <v>141.22</v>
      </c>
      <c r="P25" s="123" t="s">
        <v>563</v>
      </c>
      <c r="Q25" s="127"/>
      <c r="R25" s="128"/>
      <c r="S25" s="126"/>
      <c r="T25" s="125" t="s">
        <v>621</v>
      </c>
      <c r="U25" s="123" t="s">
        <v>560</v>
      </c>
      <c r="V25" s="125" t="s">
        <v>1675</v>
      </c>
      <c r="W25" s="125" t="s">
        <v>538</v>
      </c>
      <c r="X25" s="125"/>
    </row>
    <row r="26" spans="1:24" s="16" customFormat="1" x14ac:dyDescent="0.25">
      <c r="A26" s="123">
        <v>8302021</v>
      </c>
      <c r="B26" s="124" t="s">
        <v>62</v>
      </c>
      <c r="C26" s="125" t="s">
        <v>61</v>
      </c>
      <c r="D26" s="123">
        <v>140010</v>
      </c>
      <c r="E26" s="125" t="s">
        <v>619</v>
      </c>
      <c r="F26" s="126" t="s">
        <v>622</v>
      </c>
      <c r="G26" s="123" t="s">
        <v>560</v>
      </c>
      <c r="H26" s="131"/>
      <c r="I26" s="132">
        <v>5</v>
      </c>
      <c r="J26" s="125" t="s">
        <v>583</v>
      </c>
      <c r="K26" s="128">
        <v>45379</v>
      </c>
      <c r="L26" s="128">
        <v>46473</v>
      </c>
      <c r="M26" s="129" t="s">
        <v>590</v>
      </c>
      <c r="N26" s="129"/>
      <c r="O26" s="133">
        <v>142.44</v>
      </c>
      <c r="P26" s="123" t="s">
        <v>563</v>
      </c>
      <c r="Q26" s="127"/>
      <c r="R26" s="128"/>
      <c r="S26" s="126"/>
      <c r="T26" s="125" t="s">
        <v>621</v>
      </c>
      <c r="U26" s="123" t="s">
        <v>560</v>
      </c>
      <c r="V26" s="125" t="s">
        <v>1675</v>
      </c>
      <c r="W26" s="125" t="s">
        <v>538</v>
      </c>
      <c r="X26" s="125"/>
    </row>
    <row r="27" spans="1:24" s="16" customFormat="1" x14ac:dyDescent="0.25">
      <c r="A27" s="123">
        <v>8302022</v>
      </c>
      <c r="B27" s="124" t="s">
        <v>64</v>
      </c>
      <c r="C27" s="125" t="s">
        <v>63</v>
      </c>
      <c r="D27" s="123">
        <v>143000</v>
      </c>
      <c r="E27" s="125" t="s">
        <v>623</v>
      </c>
      <c r="F27" s="126" t="s">
        <v>624</v>
      </c>
      <c r="G27" s="123" t="s">
        <v>560</v>
      </c>
      <c r="H27" s="131"/>
      <c r="I27" s="132">
        <v>1</v>
      </c>
      <c r="J27" s="125" t="s">
        <v>561</v>
      </c>
      <c r="K27" s="128">
        <v>45127</v>
      </c>
      <c r="L27" s="128">
        <v>45858</v>
      </c>
      <c r="M27" s="129" t="s">
        <v>562</v>
      </c>
      <c r="N27" s="129"/>
      <c r="O27" s="133">
        <v>205</v>
      </c>
      <c r="P27" s="123" t="s">
        <v>563</v>
      </c>
      <c r="Q27" s="127"/>
      <c r="R27" s="128"/>
      <c r="S27" s="126"/>
      <c r="T27" s="125" t="s">
        <v>625</v>
      </c>
      <c r="U27" s="123" t="s">
        <v>560</v>
      </c>
      <c r="V27" s="125" t="s">
        <v>1675</v>
      </c>
      <c r="W27" s="125" t="s">
        <v>538</v>
      </c>
      <c r="X27" s="125"/>
    </row>
    <row r="28" spans="1:24" s="16" customFormat="1" ht="45" x14ac:dyDescent="0.25">
      <c r="A28" s="123">
        <v>8302041</v>
      </c>
      <c r="B28" s="124" t="s">
        <v>66</v>
      </c>
      <c r="C28" s="125" t="s">
        <v>65</v>
      </c>
      <c r="D28" s="123">
        <v>143000</v>
      </c>
      <c r="E28" s="125" t="s">
        <v>626</v>
      </c>
      <c r="F28" s="126" t="s">
        <v>627</v>
      </c>
      <c r="G28" s="123" t="s">
        <v>560</v>
      </c>
      <c r="H28" s="131"/>
      <c r="I28" s="132">
        <v>1</v>
      </c>
      <c r="J28" s="125" t="s">
        <v>561</v>
      </c>
      <c r="K28" s="128">
        <v>45200</v>
      </c>
      <c r="L28" s="128">
        <v>47026</v>
      </c>
      <c r="M28" s="129" t="s">
        <v>628</v>
      </c>
      <c r="N28" s="129" t="s">
        <v>629</v>
      </c>
      <c r="O28" s="133">
        <v>74</v>
      </c>
      <c r="P28" s="123" t="s">
        <v>571</v>
      </c>
      <c r="Q28" s="127"/>
      <c r="R28" s="128"/>
      <c r="S28" s="126"/>
      <c r="T28" s="125" t="s">
        <v>630</v>
      </c>
      <c r="U28" s="123" t="s">
        <v>560</v>
      </c>
      <c r="V28" s="125" t="s">
        <v>1675</v>
      </c>
      <c r="W28" s="125" t="s">
        <v>538</v>
      </c>
      <c r="X28" s="125"/>
    </row>
    <row r="29" spans="1:24" s="16" customFormat="1" ht="30" x14ac:dyDescent="0.25">
      <c r="A29" s="123">
        <v>8302041</v>
      </c>
      <c r="B29" s="124" t="s">
        <v>66</v>
      </c>
      <c r="C29" s="125" t="s">
        <v>65</v>
      </c>
      <c r="D29" s="123">
        <v>143000</v>
      </c>
      <c r="E29" s="125" t="s">
        <v>631</v>
      </c>
      <c r="F29" s="126" t="s">
        <v>632</v>
      </c>
      <c r="G29" s="123" t="s">
        <v>560</v>
      </c>
      <c r="H29" s="131"/>
      <c r="I29" s="132">
        <v>1</v>
      </c>
      <c r="J29" s="125" t="s">
        <v>633</v>
      </c>
      <c r="K29" s="128">
        <v>45146</v>
      </c>
      <c r="L29" s="128">
        <v>46607</v>
      </c>
      <c r="M29" s="129" t="s">
        <v>628</v>
      </c>
      <c r="N29" s="125"/>
      <c r="O29" s="133">
        <v>395.78</v>
      </c>
      <c r="P29" s="123" t="s">
        <v>563</v>
      </c>
      <c r="Q29" s="127"/>
      <c r="R29" s="128"/>
      <c r="S29" s="129" t="s">
        <v>634</v>
      </c>
      <c r="T29" s="125" t="s">
        <v>630</v>
      </c>
      <c r="U29" s="123" t="s">
        <v>560</v>
      </c>
      <c r="V29" s="125" t="s">
        <v>1675</v>
      </c>
      <c r="W29" s="125" t="s">
        <v>538</v>
      </c>
      <c r="X29" s="125"/>
    </row>
    <row r="30" spans="1:24" s="16" customFormat="1" ht="30" x14ac:dyDescent="0.25">
      <c r="A30" s="123">
        <v>8302041</v>
      </c>
      <c r="B30" s="124" t="s">
        <v>66</v>
      </c>
      <c r="C30" s="125" t="s">
        <v>65</v>
      </c>
      <c r="D30" s="123">
        <v>145010</v>
      </c>
      <c r="E30" s="125" t="s">
        <v>626</v>
      </c>
      <c r="F30" s="126" t="s">
        <v>639</v>
      </c>
      <c r="G30" s="123" t="s">
        <v>560</v>
      </c>
      <c r="H30" s="131"/>
      <c r="I30" s="132">
        <v>5</v>
      </c>
      <c r="J30" s="125" t="s">
        <v>640</v>
      </c>
      <c r="K30" s="128">
        <v>44826</v>
      </c>
      <c r="L30" s="128">
        <v>46652</v>
      </c>
      <c r="M30" s="129" t="s">
        <v>641</v>
      </c>
      <c r="N30" s="129" t="s">
        <v>560</v>
      </c>
      <c r="O30" s="133">
        <v>210</v>
      </c>
      <c r="P30" s="123" t="s">
        <v>563</v>
      </c>
      <c r="Q30" s="127"/>
      <c r="R30" s="128"/>
      <c r="S30" s="126" t="s">
        <v>642</v>
      </c>
      <c r="T30" s="125" t="s">
        <v>630</v>
      </c>
      <c r="U30" s="123" t="s">
        <v>560</v>
      </c>
      <c r="V30" s="125" t="s">
        <v>1675</v>
      </c>
      <c r="W30" s="125" t="s">
        <v>538</v>
      </c>
      <c r="X30" s="125"/>
    </row>
    <row r="31" spans="1:24" s="16" customFormat="1" ht="45" x14ac:dyDescent="0.25">
      <c r="A31" s="123">
        <v>8302043</v>
      </c>
      <c r="B31" s="124" t="s">
        <v>68</v>
      </c>
      <c r="C31" s="125" t="s">
        <v>67</v>
      </c>
      <c r="D31" s="123">
        <v>143010</v>
      </c>
      <c r="E31" s="125" t="s">
        <v>643</v>
      </c>
      <c r="F31" s="126" t="s">
        <v>566</v>
      </c>
      <c r="G31" s="123" t="s">
        <v>560</v>
      </c>
      <c r="H31" s="131"/>
      <c r="I31" s="132">
        <v>1</v>
      </c>
      <c r="J31" s="125" t="s">
        <v>561</v>
      </c>
      <c r="K31" s="128">
        <v>44256</v>
      </c>
      <c r="L31" s="128">
        <v>46081</v>
      </c>
      <c r="M31" s="129" t="s">
        <v>567</v>
      </c>
      <c r="N31" s="129" t="s">
        <v>644</v>
      </c>
      <c r="O31" s="133">
        <v>210.07</v>
      </c>
      <c r="P31" s="123" t="s">
        <v>563</v>
      </c>
      <c r="Q31" s="127"/>
      <c r="R31" s="128"/>
      <c r="S31" s="126" t="s">
        <v>645</v>
      </c>
      <c r="T31" s="125" t="s">
        <v>646</v>
      </c>
      <c r="U31" s="123" t="s">
        <v>560</v>
      </c>
      <c r="V31" s="125" t="s">
        <v>1675</v>
      </c>
      <c r="W31" s="125" t="s">
        <v>538</v>
      </c>
      <c r="X31" s="125"/>
    </row>
    <row r="32" spans="1:24" s="16" customFormat="1" ht="51" customHeight="1" x14ac:dyDescent="0.25">
      <c r="A32" s="123">
        <v>8302045</v>
      </c>
      <c r="B32" s="124" t="s">
        <v>72</v>
      </c>
      <c r="C32" s="125" t="s">
        <v>71</v>
      </c>
      <c r="D32" s="123">
        <v>143000</v>
      </c>
      <c r="E32" s="125"/>
      <c r="F32" s="126" t="s">
        <v>647</v>
      </c>
      <c r="G32" s="123" t="s">
        <v>560</v>
      </c>
      <c r="H32" s="131"/>
      <c r="I32" s="132">
        <v>3</v>
      </c>
      <c r="J32" s="125" t="s">
        <v>561</v>
      </c>
      <c r="K32" s="128">
        <v>45170</v>
      </c>
      <c r="L32" s="128">
        <v>46996</v>
      </c>
      <c r="M32" s="129" t="s">
        <v>567</v>
      </c>
      <c r="N32" s="129"/>
      <c r="O32" s="133">
        <v>2200</v>
      </c>
      <c r="P32" s="123" t="s">
        <v>563</v>
      </c>
      <c r="Q32" s="127"/>
      <c r="R32" s="128"/>
      <c r="S32" s="126"/>
      <c r="T32" s="125" t="s">
        <v>648</v>
      </c>
      <c r="U32" s="123" t="s">
        <v>560</v>
      </c>
      <c r="V32" s="125" t="s">
        <v>1675</v>
      </c>
      <c r="W32" s="125" t="s">
        <v>538</v>
      </c>
      <c r="X32" s="125"/>
    </row>
    <row r="33" spans="1:24" s="16" customFormat="1" x14ac:dyDescent="0.25">
      <c r="A33" s="123">
        <v>8302051</v>
      </c>
      <c r="B33" s="124" t="s">
        <v>80</v>
      </c>
      <c r="C33" s="125" t="s">
        <v>79</v>
      </c>
      <c r="D33" s="123">
        <v>143010</v>
      </c>
      <c r="E33" s="125" t="s">
        <v>653</v>
      </c>
      <c r="F33" s="126" t="s">
        <v>566</v>
      </c>
      <c r="G33" s="123" t="s">
        <v>560</v>
      </c>
      <c r="H33" s="131"/>
      <c r="I33" s="132">
        <v>1</v>
      </c>
      <c r="J33" s="125" t="s">
        <v>574</v>
      </c>
      <c r="K33" s="128">
        <v>45383</v>
      </c>
      <c r="L33" s="128">
        <v>47208</v>
      </c>
      <c r="M33" s="129" t="s">
        <v>567</v>
      </c>
      <c r="N33" s="129"/>
      <c r="O33" s="133">
        <v>99.11</v>
      </c>
      <c r="P33" s="123" t="s">
        <v>563</v>
      </c>
      <c r="Q33" s="127"/>
      <c r="R33" s="128"/>
      <c r="S33" s="126"/>
      <c r="T33" s="125" t="s">
        <v>654</v>
      </c>
      <c r="U33" s="123" t="s">
        <v>560</v>
      </c>
      <c r="V33" s="125" t="s">
        <v>1675</v>
      </c>
      <c r="W33" s="125" t="s">
        <v>538</v>
      </c>
      <c r="X33" s="125"/>
    </row>
    <row r="34" spans="1:24" s="16" customFormat="1" x14ac:dyDescent="0.25">
      <c r="A34" s="123">
        <v>8302057</v>
      </c>
      <c r="B34" s="124" t="s">
        <v>86</v>
      </c>
      <c r="C34" s="125" t="s">
        <v>85</v>
      </c>
      <c r="D34" s="123">
        <v>143000</v>
      </c>
      <c r="E34" s="125" t="s">
        <v>656</v>
      </c>
      <c r="F34" s="126" t="s">
        <v>657</v>
      </c>
      <c r="G34" s="123" t="s">
        <v>560</v>
      </c>
      <c r="H34" s="131"/>
      <c r="I34" s="132">
        <v>1</v>
      </c>
      <c r="J34" s="125" t="s">
        <v>658</v>
      </c>
      <c r="K34" s="128">
        <v>45139</v>
      </c>
      <c r="L34" s="128">
        <v>47027</v>
      </c>
      <c r="M34" s="129" t="s">
        <v>567</v>
      </c>
      <c r="N34" s="129"/>
      <c r="O34" s="133">
        <v>354</v>
      </c>
      <c r="P34" s="123" t="s">
        <v>571</v>
      </c>
      <c r="Q34" s="127"/>
      <c r="R34" s="128"/>
      <c r="S34" s="126"/>
      <c r="T34" s="125" t="s">
        <v>659</v>
      </c>
      <c r="U34" s="123" t="s">
        <v>560</v>
      </c>
      <c r="V34" s="125" t="s">
        <v>1675</v>
      </c>
      <c r="W34" s="125" t="s">
        <v>538</v>
      </c>
      <c r="X34" s="125"/>
    </row>
    <row r="35" spans="1:24" s="16" customFormat="1" x14ac:dyDescent="0.25">
      <c r="A35" s="123">
        <v>8302057</v>
      </c>
      <c r="B35" s="124" t="s">
        <v>86</v>
      </c>
      <c r="C35" s="125" t="s">
        <v>85</v>
      </c>
      <c r="D35" s="123">
        <v>145010</v>
      </c>
      <c r="E35" s="125" t="s">
        <v>656</v>
      </c>
      <c r="F35" s="126" t="s">
        <v>660</v>
      </c>
      <c r="G35" s="123" t="s">
        <v>560</v>
      </c>
      <c r="H35" s="131"/>
      <c r="I35" s="132">
        <v>1</v>
      </c>
      <c r="J35" s="125" t="s">
        <v>661</v>
      </c>
      <c r="K35" s="128">
        <v>45017</v>
      </c>
      <c r="L35" s="128">
        <v>46844</v>
      </c>
      <c r="M35" s="129" t="s">
        <v>567</v>
      </c>
      <c r="N35" s="129"/>
      <c r="O35" s="133">
        <v>138</v>
      </c>
      <c r="P35" s="123" t="s">
        <v>571</v>
      </c>
      <c r="Q35" s="127"/>
      <c r="R35" s="128"/>
      <c r="S35" s="126"/>
      <c r="T35" s="125" t="s">
        <v>659</v>
      </c>
      <c r="U35" s="123" t="s">
        <v>560</v>
      </c>
      <c r="V35" s="125" t="s">
        <v>1675</v>
      </c>
      <c r="W35" s="125" t="s">
        <v>538</v>
      </c>
      <c r="X35" s="125"/>
    </row>
    <row r="36" spans="1:24" s="16" customFormat="1" x14ac:dyDescent="0.25">
      <c r="A36" s="123">
        <v>8302058</v>
      </c>
      <c r="B36" s="124" t="s">
        <v>88</v>
      </c>
      <c r="C36" s="125" t="s">
        <v>87</v>
      </c>
      <c r="D36" s="123">
        <v>143000</v>
      </c>
      <c r="E36" s="125" t="s">
        <v>662</v>
      </c>
      <c r="F36" s="126" t="s">
        <v>663</v>
      </c>
      <c r="G36" s="123" t="s">
        <v>560</v>
      </c>
      <c r="H36" s="131"/>
      <c r="I36" s="132">
        <v>1</v>
      </c>
      <c r="J36" s="125" t="s">
        <v>658</v>
      </c>
      <c r="K36" s="128">
        <v>45338</v>
      </c>
      <c r="L36" s="128">
        <v>46434</v>
      </c>
      <c r="M36" s="129" t="s">
        <v>664</v>
      </c>
      <c r="N36" s="129"/>
      <c r="O36" s="133">
        <v>478.47</v>
      </c>
      <c r="P36" s="123" t="s">
        <v>563</v>
      </c>
      <c r="Q36" s="127"/>
      <c r="R36" s="128"/>
      <c r="S36" s="126"/>
      <c r="T36" s="125" t="s">
        <v>665</v>
      </c>
      <c r="U36" s="123" t="s">
        <v>560</v>
      </c>
      <c r="V36" s="125" t="s">
        <v>1675</v>
      </c>
      <c r="W36" s="125" t="s">
        <v>538</v>
      </c>
      <c r="X36" s="125"/>
    </row>
    <row r="37" spans="1:24" s="16" customFormat="1" x14ac:dyDescent="0.25">
      <c r="A37" s="123">
        <v>8302060</v>
      </c>
      <c r="B37" s="124" t="s">
        <v>90</v>
      </c>
      <c r="C37" s="125" t="s">
        <v>89</v>
      </c>
      <c r="D37" s="123">
        <v>143000</v>
      </c>
      <c r="E37" s="125" t="s">
        <v>666</v>
      </c>
      <c r="F37" s="126" t="s">
        <v>667</v>
      </c>
      <c r="G37" s="123" t="s">
        <v>560</v>
      </c>
      <c r="H37" s="131"/>
      <c r="I37" s="132">
        <v>2</v>
      </c>
      <c r="J37" s="125" t="s">
        <v>561</v>
      </c>
      <c r="K37" s="128">
        <v>45211</v>
      </c>
      <c r="L37" s="128">
        <v>47037</v>
      </c>
      <c r="M37" s="129" t="s">
        <v>567</v>
      </c>
      <c r="N37" s="129"/>
      <c r="O37" s="133">
        <v>420</v>
      </c>
      <c r="P37" s="123" t="s">
        <v>563</v>
      </c>
      <c r="Q37" s="127"/>
      <c r="R37" s="128"/>
      <c r="S37" s="126"/>
      <c r="T37" s="125" t="s">
        <v>668</v>
      </c>
      <c r="U37" s="123" t="s">
        <v>560</v>
      </c>
      <c r="V37" s="125" t="s">
        <v>1675</v>
      </c>
      <c r="W37" s="125" t="s">
        <v>538</v>
      </c>
      <c r="X37" s="125"/>
    </row>
    <row r="38" spans="1:24" s="16" customFormat="1" ht="45" x14ac:dyDescent="0.25">
      <c r="A38" s="123">
        <v>8302061</v>
      </c>
      <c r="B38" s="124" t="s">
        <v>92</v>
      </c>
      <c r="C38" s="125" t="s">
        <v>91</v>
      </c>
      <c r="D38" s="123">
        <v>143040</v>
      </c>
      <c r="E38" s="125" t="s">
        <v>669</v>
      </c>
      <c r="F38" s="126" t="s">
        <v>670</v>
      </c>
      <c r="G38" s="123" t="s">
        <v>560</v>
      </c>
      <c r="H38" s="131"/>
      <c r="I38" s="132">
        <v>2</v>
      </c>
      <c r="J38" s="125" t="s">
        <v>561</v>
      </c>
      <c r="K38" s="128">
        <v>44624</v>
      </c>
      <c r="L38" s="128">
        <v>46449</v>
      </c>
      <c r="M38" s="129" t="s">
        <v>562</v>
      </c>
      <c r="N38" s="129"/>
      <c r="O38" s="133">
        <v>470</v>
      </c>
      <c r="P38" s="123" t="s">
        <v>563</v>
      </c>
      <c r="Q38" s="127"/>
      <c r="R38" s="128"/>
      <c r="S38" s="126"/>
      <c r="T38" s="125" t="s">
        <v>671</v>
      </c>
      <c r="U38" s="123" t="s">
        <v>560</v>
      </c>
      <c r="V38" s="125" t="s">
        <v>1675</v>
      </c>
      <c r="W38" s="125" t="s">
        <v>538</v>
      </c>
      <c r="X38" s="125"/>
    </row>
    <row r="39" spans="1:24" s="16" customFormat="1" x14ac:dyDescent="0.25">
      <c r="A39" s="123">
        <v>8302062</v>
      </c>
      <c r="B39" s="124" t="s">
        <v>94</v>
      </c>
      <c r="C39" s="125" t="s">
        <v>93</v>
      </c>
      <c r="D39" s="123">
        <v>143000</v>
      </c>
      <c r="E39" s="125" t="s">
        <v>672</v>
      </c>
      <c r="F39" s="126" t="s">
        <v>673</v>
      </c>
      <c r="G39" s="123" t="s">
        <v>560</v>
      </c>
      <c r="H39" s="131"/>
      <c r="I39" s="132">
        <v>2</v>
      </c>
      <c r="J39" s="125" t="s">
        <v>561</v>
      </c>
      <c r="K39" s="128">
        <v>45378</v>
      </c>
      <c r="L39" s="128">
        <v>47203</v>
      </c>
      <c r="M39" s="129" t="s">
        <v>562</v>
      </c>
      <c r="N39" s="129"/>
      <c r="O39" s="133">
        <v>290</v>
      </c>
      <c r="P39" s="123" t="s">
        <v>563</v>
      </c>
      <c r="Q39" s="127"/>
      <c r="R39" s="128"/>
      <c r="S39" s="126"/>
      <c r="T39" s="125" t="s">
        <v>674</v>
      </c>
      <c r="U39" s="123" t="s">
        <v>560</v>
      </c>
      <c r="V39" s="125" t="s">
        <v>1675</v>
      </c>
      <c r="W39" s="125" t="s">
        <v>538</v>
      </c>
      <c r="X39" s="125"/>
    </row>
    <row r="40" spans="1:24" s="16" customFormat="1" ht="30" x14ac:dyDescent="0.25">
      <c r="A40" s="123">
        <v>8302072</v>
      </c>
      <c r="B40" s="124" t="s">
        <v>98</v>
      </c>
      <c r="C40" s="125" t="s">
        <v>97</v>
      </c>
      <c r="D40" s="123">
        <v>143000</v>
      </c>
      <c r="E40" s="125" t="s">
        <v>677</v>
      </c>
      <c r="F40" s="126" t="s">
        <v>678</v>
      </c>
      <c r="G40" s="123" t="s">
        <v>560</v>
      </c>
      <c r="H40" s="131"/>
      <c r="I40" s="132">
        <v>1</v>
      </c>
      <c r="J40" s="125" t="s">
        <v>561</v>
      </c>
      <c r="K40" s="128">
        <v>45173</v>
      </c>
      <c r="L40" s="128">
        <v>45904</v>
      </c>
      <c r="M40" s="129" t="s">
        <v>679</v>
      </c>
      <c r="N40" s="129"/>
      <c r="O40" s="133">
        <v>560</v>
      </c>
      <c r="P40" s="123" t="s">
        <v>563</v>
      </c>
      <c r="Q40" s="127"/>
      <c r="R40" s="128"/>
      <c r="S40" s="126"/>
      <c r="T40" s="125" t="s">
        <v>680</v>
      </c>
      <c r="U40" s="123" t="s">
        <v>560</v>
      </c>
      <c r="V40" s="125" t="s">
        <v>1675</v>
      </c>
      <c r="W40" s="125" t="s">
        <v>538</v>
      </c>
      <c r="X40" s="125"/>
    </row>
    <row r="41" spans="1:24" s="16" customFormat="1" x14ac:dyDescent="0.25">
      <c r="A41" s="123">
        <v>8302076</v>
      </c>
      <c r="B41" s="124" t="s">
        <v>100</v>
      </c>
      <c r="C41" s="125" t="s">
        <v>99</v>
      </c>
      <c r="D41" s="123">
        <v>143000</v>
      </c>
      <c r="E41" s="125" t="s">
        <v>681</v>
      </c>
      <c r="F41" s="126" t="s">
        <v>682</v>
      </c>
      <c r="G41" s="123" t="s">
        <v>560</v>
      </c>
      <c r="H41" s="131"/>
      <c r="I41" s="132">
        <v>1</v>
      </c>
      <c r="J41" s="125" t="s">
        <v>561</v>
      </c>
      <c r="K41" s="128">
        <v>44900</v>
      </c>
      <c r="L41" s="128">
        <v>46726</v>
      </c>
      <c r="M41" s="129" t="s">
        <v>683</v>
      </c>
      <c r="N41" s="129"/>
      <c r="O41" s="133">
        <v>860</v>
      </c>
      <c r="P41" s="123" t="s">
        <v>563</v>
      </c>
      <c r="Q41" s="127"/>
      <c r="R41" s="128"/>
      <c r="S41" s="126"/>
      <c r="T41" s="125" t="s">
        <v>684</v>
      </c>
      <c r="U41" s="123" t="s">
        <v>560</v>
      </c>
      <c r="V41" s="125" t="s">
        <v>1675</v>
      </c>
      <c r="W41" s="125" t="s">
        <v>538</v>
      </c>
      <c r="X41" s="125"/>
    </row>
    <row r="42" spans="1:24" s="16" customFormat="1" x14ac:dyDescent="0.25">
      <c r="A42" s="123">
        <v>8302076</v>
      </c>
      <c r="B42" s="124" t="s">
        <v>100</v>
      </c>
      <c r="C42" s="125" t="s">
        <v>99</v>
      </c>
      <c r="D42" s="123">
        <v>145500</v>
      </c>
      <c r="E42" s="125" t="s">
        <v>681</v>
      </c>
      <c r="F42" s="126" t="s">
        <v>685</v>
      </c>
      <c r="G42" s="123" t="s">
        <v>560</v>
      </c>
      <c r="H42" s="131"/>
      <c r="I42" s="132">
        <v>15</v>
      </c>
      <c r="J42" s="125" t="s">
        <v>686</v>
      </c>
      <c r="K42" s="128">
        <v>44078</v>
      </c>
      <c r="L42" s="128">
        <v>45903</v>
      </c>
      <c r="M42" s="129" t="s">
        <v>683</v>
      </c>
      <c r="N42" s="129"/>
      <c r="O42" s="133">
        <v>1513.52</v>
      </c>
      <c r="P42" s="123" t="s">
        <v>585</v>
      </c>
      <c r="Q42" s="127"/>
      <c r="R42" s="128"/>
      <c r="S42" s="126"/>
      <c r="T42" s="125" t="s">
        <v>684</v>
      </c>
      <c r="U42" s="123" t="s">
        <v>560</v>
      </c>
      <c r="V42" s="125" t="s">
        <v>1675</v>
      </c>
      <c r="W42" s="125" t="s">
        <v>538</v>
      </c>
      <c r="X42" s="125"/>
    </row>
    <row r="43" spans="1:24" s="16" customFormat="1" ht="30" x14ac:dyDescent="0.25">
      <c r="A43" s="123">
        <v>8302079</v>
      </c>
      <c r="B43" s="124" t="s">
        <v>102</v>
      </c>
      <c r="C43" s="125" t="s">
        <v>101</v>
      </c>
      <c r="D43" s="123">
        <v>145500</v>
      </c>
      <c r="E43" s="125" t="s">
        <v>687</v>
      </c>
      <c r="F43" s="126" t="s">
        <v>688</v>
      </c>
      <c r="G43" s="123" t="s">
        <v>560</v>
      </c>
      <c r="H43" s="1"/>
      <c r="I43" s="132">
        <v>9</v>
      </c>
      <c r="J43" s="125" t="s">
        <v>689</v>
      </c>
      <c r="K43" s="128">
        <v>44468</v>
      </c>
      <c r="L43" s="128">
        <v>45897</v>
      </c>
      <c r="M43" s="129" t="s">
        <v>595</v>
      </c>
      <c r="N43" s="129"/>
      <c r="O43" s="2">
        <v>856.64</v>
      </c>
      <c r="P43" s="123" t="s">
        <v>563</v>
      </c>
      <c r="Q43" s="127"/>
      <c r="R43" s="128"/>
      <c r="S43" s="126"/>
      <c r="T43" s="125" t="s">
        <v>690</v>
      </c>
      <c r="U43" s="123" t="s">
        <v>560</v>
      </c>
      <c r="V43" s="125" t="s">
        <v>1675</v>
      </c>
      <c r="W43" s="125" t="s">
        <v>538</v>
      </c>
      <c r="X43" s="125"/>
    </row>
    <row r="44" spans="1:24" s="16" customFormat="1" ht="30" x14ac:dyDescent="0.25">
      <c r="A44" s="123">
        <v>8302079</v>
      </c>
      <c r="B44" s="124" t="s">
        <v>102</v>
      </c>
      <c r="C44" s="125" t="s">
        <v>101</v>
      </c>
      <c r="D44" s="123">
        <v>143040</v>
      </c>
      <c r="E44" s="125" t="s">
        <v>687</v>
      </c>
      <c r="F44" s="126" t="s">
        <v>691</v>
      </c>
      <c r="G44" s="123" t="s">
        <v>560</v>
      </c>
      <c r="H44" s="131"/>
      <c r="I44" s="132">
        <v>2</v>
      </c>
      <c r="J44" s="125" t="s">
        <v>692</v>
      </c>
      <c r="K44" s="128">
        <v>44708</v>
      </c>
      <c r="L44" s="128">
        <v>46503</v>
      </c>
      <c r="M44" s="129" t="s">
        <v>602</v>
      </c>
      <c r="N44" s="129"/>
      <c r="O44" s="133">
        <v>1122</v>
      </c>
      <c r="P44" s="123" t="s">
        <v>563</v>
      </c>
      <c r="Q44" s="127"/>
      <c r="R44" s="128"/>
      <c r="S44" s="126"/>
      <c r="T44" s="125" t="s">
        <v>690</v>
      </c>
      <c r="U44" s="123" t="s">
        <v>560</v>
      </c>
      <c r="V44" s="125" t="s">
        <v>1675</v>
      </c>
      <c r="W44" s="125" t="s">
        <v>538</v>
      </c>
      <c r="X44" s="125"/>
    </row>
    <row r="45" spans="1:24" s="16" customFormat="1" ht="30" x14ac:dyDescent="0.25">
      <c r="A45" s="123">
        <v>8302079</v>
      </c>
      <c r="B45" s="124" t="s">
        <v>102</v>
      </c>
      <c r="C45" s="125" t="s">
        <v>101</v>
      </c>
      <c r="D45" s="123">
        <v>120000</v>
      </c>
      <c r="E45" s="125" t="s">
        <v>687</v>
      </c>
      <c r="F45" s="126" t="s">
        <v>582</v>
      </c>
      <c r="G45" s="123" t="s">
        <v>560</v>
      </c>
      <c r="H45" s="131"/>
      <c r="I45" s="132">
        <v>4</v>
      </c>
      <c r="J45" s="125" t="s">
        <v>693</v>
      </c>
      <c r="K45" s="128">
        <v>44340</v>
      </c>
      <c r="L45" s="128">
        <v>45800</v>
      </c>
      <c r="M45" s="129" t="s">
        <v>694</v>
      </c>
      <c r="N45" s="129" t="s">
        <v>695</v>
      </c>
      <c r="O45" s="133">
        <v>20.79</v>
      </c>
      <c r="P45" s="123" t="s">
        <v>563</v>
      </c>
      <c r="Q45" s="127"/>
      <c r="R45" s="128"/>
      <c r="S45" s="126"/>
      <c r="T45" s="125" t="s">
        <v>696</v>
      </c>
      <c r="U45" s="123" t="s">
        <v>560</v>
      </c>
      <c r="V45" s="125" t="s">
        <v>1675</v>
      </c>
      <c r="W45" s="125" t="s">
        <v>538</v>
      </c>
      <c r="X45" s="125"/>
    </row>
    <row r="46" spans="1:24" s="16" customFormat="1" x14ac:dyDescent="0.25">
      <c r="A46" s="123">
        <v>8302080</v>
      </c>
      <c r="B46" s="124" t="s">
        <v>104</v>
      </c>
      <c r="C46" s="125" t="s">
        <v>103</v>
      </c>
      <c r="D46" s="123">
        <v>143000</v>
      </c>
      <c r="E46" s="125" t="s">
        <v>700</v>
      </c>
      <c r="F46" s="126" t="s">
        <v>701</v>
      </c>
      <c r="G46" s="123" t="s">
        <v>560</v>
      </c>
      <c r="H46" s="131"/>
      <c r="I46" s="132">
        <v>1</v>
      </c>
      <c r="J46" s="125" t="s">
        <v>616</v>
      </c>
      <c r="K46" s="128">
        <v>44202</v>
      </c>
      <c r="L46" s="128">
        <v>46173</v>
      </c>
      <c r="M46" s="129" t="s">
        <v>567</v>
      </c>
      <c r="N46" s="129"/>
      <c r="O46" s="133">
        <v>120</v>
      </c>
      <c r="P46" s="123" t="s">
        <v>563</v>
      </c>
      <c r="Q46" s="127"/>
      <c r="R46" s="128"/>
      <c r="S46" s="126"/>
      <c r="T46" s="125" t="s">
        <v>702</v>
      </c>
      <c r="U46" s="123" t="s">
        <v>560</v>
      </c>
      <c r="V46" s="125" t="s">
        <v>1675</v>
      </c>
      <c r="W46" s="125" t="s">
        <v>538</v>
      </c>
      <c r="X46" s="125"/>
    </row>
    <row r="47" spans="1:24" s="16" customFormat="1" x14ac:dyDescent="0.25">
      <c r="A47" s="123">
        <v>8302083</v>
      </c>
      <c r="B47" s="124" t="s">
        <v>108</v>
      </c>
      <c r="C47" s="125" t="s">
        <v>107</v>
      </c>
      <c r="D47" s="123">
        <v>143000</v>
      </c>
      <c r="E47" s="125" t="s">
        <v>703</v>
      </c>
      <c r="F47" s="126" t="s">
        <v>704</v>
      </c>
      <c r="G47" s="123" t="s">
        <v>560</v>
      </c>
      <c r="H47" s="131"/>
      <c r="I47" s="132">
        <v>1</v>
      </c>
      <c r="J47" s="125" t="s">
        <v>661</v>
      </c>
      <c r="K47" s="128">
        <v>44854</v>
      </c>
      <c r="L47" s="128">
        <v>45950</v>
      </c>
      <c r="M47" s="129" t="s">
        <v>609</v>
      </c>
      <c r="N47" s="129"/>
      <c r="O47" s="133">
        <v>132.30000000000001</v>
      </c>
      <c r="P47" s="123" t="s">
        <v>571</v>
      </c>
      <c r="Q47" s="127"/>
      <c r="R47" s="128"/>
      <c r="S47" s="126"/>
      <c r="T47" s="125" t="s">
        <v>705</v>
      </c>
      <c r="U47" s="123" t="s">
        <v>560</v>
      </c>
      <c r="V47" s="125" t="s">
        <v>1675</v>
      </c>
      <c r="W47" s="125" t="s">
        <v>538</v>
      </c>
      <c r="X47" s="125"/>
    </row>
    <row r="48" spans="1:24" s="16" customFormat="1" x14ac:dyDescent="0.25">
      <c r="A48" s="123">
        <v>8302084</v>
      </c>
      <c r="B48" s="124" t="s">
        <v>110</v>
      </c>
      <c r="C48" s="125" t="s">
        <v>109</v>
      </c>
      <c r="D48" s="123">
        <v>143000</v>
      </c>
      <c r="E48" s="125" t="s">
        <v>706</v>
      </c>
      <c r="F48" s="126" t="s">
        <v>566</v>
      </c>
      <c r="G48" s="123" t="s">
        <v>560</v>
      </c>
      <c r="H48" s="131"/>
      <c r="I48" s="132">
        <v>2</v>
      </c>
      <c r="J48" s="125" t="s">
        <v>616</v>
      </c>
      <c r="K48" s="128">
        <v>44805</v>
      </c>
      <c r="L48" s="128">
        <v>46630</v>
      </c>
      <c r="M48" s="129" t="s">
        <v>567</v>
      </c>
      <c r="N48" s="129"/>
      <c r="O48" s="2">
        <f>158.25+112.68</f>
        <v>270.93</v>
      </c>
      <c r="P48" s="123" t="s">
        <v>563</v>
      </c>
      <c r="Q48" s="127"/>
      <c r="R48" s="128"/>
      <c r="S48" s="126" t="s">
        <v>707</v>
      </c>
      <c r="T48" s="125" t="s">
        <v>708</v>
      </c>
      <c r="U48" s="123" t="s">
        <v>560</v>
      </c>
      <c r="V48" s="125" t="s">
        <v>1675</v>
      </c>
      <c r="W48" s="125" t="s">
        <v>538</v>
      </c>
      <c r="X48" s="125"/>
    </row>
    <row r="49" spans="1:24" s="16" customFormat="1" x14ac:dyDescent="0.25">
      <c r="A49" s="123">
        <v>8302085</v>
      </c>
      <c r="B49" s="124" t="s">
        <v>112</v>
      </c>
      <c r="C49" s="125" t="s">
        <v>111</v>
      </c>
      <c r="D49" s="123">
        <v>143000</v>
      </c>
      <c r="E49" s="125" t="s">
        <v>709</v>
      </c>
      <c r="F49" s="126" t="s">
        <v>710</v>
      </c>
      <c r="G49" s="123" t="s">
        <v>560</v>
      </c>
      <c r="H49" s="131"/>
      <c r="I49" s="132">
        <v>1</v>
      </c>
      <c r="J49" s="125" t="s">
        <v>561</v>
      </c>
      <c r="K49" s="128">
        <v>44684</v>
      </c>
      <c r="L49" s="128">
        <v>46510</v>
      </c>
      <c r="M49" s="129" t="s">
        <v>711</v>
      </c>
      <c r="N49" s="129"/>
      <c r="O49" s="133">
        <v>156.43</v>
      </c>
      <c r="P49" s="123" t="s">
        <v>563</v>
      </c>
      <c r="Q49" s="127"/>
      <c r="R49" s="128"/>
      <c r="S49" s="126"/>
      <c r="T49" s="125" t="s">
        <v>712</v>
      </c>
      <c r="U49" s="123" t="s">
        <v>560</v>
      </c>
      <c r="V49" s="125" t="s">
        <v>1675</v>
      </c>
      <c r="W49" s="125" t="s">
        <v>538</v>
      </c>
      <c r="X49" s="125"/>
    </row>
    <row r="50" spans="1:24" s="16" customFormat="1" ht="45" x14ac:dyDescent="0.25">
      <c r="A50" s="123">
        <v>8302089</v>
      </c>
      <c r="B50" s="124" t="s">
        <v>116</v>
      </c>
      <c r="C50" s="125" t="s">
        <v>115</v>
      </c>
      <c r="D50" s="123">
        <v>143000</v>
      </c>
      <c r="E50" s="125" t="s">
        <v>713</v>
      </c>
      <c r="F50" s="126" t="s">
        <v>714</v>
      </c>
      <c r="G50" s="123" t="s">
        <v>560</v>
      </c>
      <c r="H50" s="131"/>
      <c r="I50" s="132">
        <v>2</v>
      </c>
      <c r="J50" s="125" t="s">
        <v>715</v>
      </c>
      <c r="K50" s="128">
        <v>44707</v>
      </c>
      <c r="L50" s="128">
        <v>46533</v>
      </c>
      <c r="M50" s="129" t="s">
        <v>567</v>
      </c>
      <c r="N50" s="129"/>
      <c r="O50" s="133">
        <v>365.74</v>
      </c>
      <c r="P50" s="123" t="s">
        <v>563</v>
      </c>
      <c r="Q50" s="127"/>
      <c r="R50" s="128"/>
      <c r="S50" s="126"/>
      <c r="T50" s="125" t="s">
        <v>716</v>
      </c>
      <c r="U50" s="123" t="s">
        <v>560</v>
      </c>
      <c r="V50" s="125" t="s">
        <v>1675</v>
      </c>
      <c r="W50" s="125" t="s">
        <v>538</v>
      </c>
      <c r="X50" s="125"/>
    </row>
    <row r="51" spans="1:24" s="16" customFormat="1" x14ac:dyDescent="0.25">
      <c r="A51" s="123">
        <v>8302089</v>
      </c>
      <c r="B51" s="124" t="s">
        <v>116</v>
      </c>
      <c r="C51" s="125" t="s">
        <v>115</v>
      </c>
      <c r="D51" s="123">
        <v>145010</v>
      </c>
      <c r="E51" s="125" t="s">
        <v>713</v>
      </c>
      <c r="F51" s="126" t="s">
        <v>569</v>
      </c>
      <c r="G51" s="123" t="s">
        <v>560</v>
      </c>
      <c r="H51" s="131"/>
      <c r="I51" s="132">
        <v>6</v>
      </c>
      <c r="J51" s="125" t="s">
        <v>717</v>
      </c>
      <c r="K51" s="128">
        <v>44696</v>
      </c>
      <c r="L51" s="128">
        <v>46522</v>
      </c>
      <c r="M51" s="129" t="s">
        <v>562</v>
      </c>
      <c r="N51" s="129"/>
      <c r="O51" s="133">
        <v>40.369999999999997</v>
      </c>
      <c r="P51" s="123" t="s">
        <v>571</v>
      </c>
      <c r="Q51" s="127"/>
      <c r="R51" s="128"/>
      <c r="S51" s="126"/>
      <c r="T51" s="125" t="s">
        <v>716</v>
      </c>
      <c r="U51" s="123" t="s">
        <v>560</v>
      </c>
      <c r="V51" s="125" t="s">
        <v>1675</v>
      </c>
      <c r="W51" s="125" t="s">
        <v>538</v>
      </c>
      <c r="X51" s="125"/>
    </row>
    <row r="52" spans="1:24" s="16" customFormat="1" x14ac:dyDescent="0.25">
      <c r="A52" s="123">
        <v>8302089</v>
      </c>
      <c r="B52" s="124" t="s">
        <v>116</v>
      </c>
      <c r="C52" s="125" t="s">
        <v>115</v>
      </c>
      <c r="D52" s="123">
        <v>140210</v>
      </c>
      <c r="E52" s="125" t="s">
        <v>713</v>
      </c>
      <c r="F52" s="126" t="s">
        <v>718</v>
      </c>
      <c r="G52" s="123" t="s">
        <v>560</v>
      </c>
      <c r="H52" s="131"/>
      <c r="I52" s="132">
        <v>16</v>
      </c>
      <c r="J52" s="125" t="s">
        <v>583</v>
      </c>
      <c r="K52" s="128">
        <v>44075</v>
      </c>
      <c r="L52" s="128">
        <v>45901</v>
      </c>
      <c r="M52" s="129" t="s">
        <v>567</v>
      </c>
      <c r="N52" s="129" t="s">
        <v>719</v>
      </c>
      <c r="O52" s="133">
        <v>6217.59</v>
      </c>
      <c r="P52" s="123" t="s">
        <v>585</v>
      </c>
      <c r="Q52" s="127"/>
      <c r="R52" s="128"/>
      <c r="S52" s="126"/>
      <c r="T52" s="125" t="s">
        <v>716</v>
      </c>
      <c r="U52" s="123" t="s">
        <v>560</v>
      </c>
      <c r="V52" s="125" t="s">
        <v>1675</v>
      </c>
      <c r="W52" s="125" t="s">
        <v>538</v>
      </c>
      <c r="X52" s="125"/>
    </row>
    <row r="53" spans="1:24" s="16" customFormat="1" x14ac:dyDescent="0.25">
      <c r="A53" s="123">
        <v>8302091</v>
      </c>
      <c r="B53" s="124" t="s">
        <v>118</v>
      </c>
      <c r="C53" s="125" t="s">
        <v>117</v>
      </c>
      <c r="D53" s="123">
        <v>143040</v>
      </c>
      <c r="E53" s="125" t="s">
        <v>720</v>
      </c>
      <c r="F53" s="126" t="s">
        <v>721</v>
      </c>
      <c r="G53" s="123" t="s">
        <v>560</v>
      </c>
      <c r="H53" s="131"/>
      <c r="I53" s="132">
        <v>1</v>
      </c>
      <c r="J53" s="125" t="s">
        <v>616</v>
      </c>
      <c r="K53" s="128">
        <v>44274</v>
      </c>
      <c r="L53" s="128">
        <v>46099</v>
      </c>
      <c r="M53" s="129" t="s">
        <v>567</v>
      </c>
      <c r="N53" s="129" t="s">
        <v>567</v>
      </c>
      <c r="O53" s="133">
        <v>151.91999999999999</v>
      </c>
      <c r="P53" s="123" t="s">
        <v>563</v>
      </c>
      <c r="Q53" s="130">
        <v>100</v>
      </c>
      <c r="R53" s="128">
        <v>44274</v>
      </c>
      <c r="S53" s="126"/>
      <c r="T53" s="125" t="s">
        <v>722</v>
      </c>
      <c r="U53" s="123" t="s">
        <v>560</v>
      </c>
      <c r="V53" s="125" t="s">
        <v>1675</v>
      </c>
      <c r="W53" s="125" t="s">
        <v>538</v>
      </c>
      <c r="X53" s="125"/>
    </row>
    <row r="54" spans="1:24" s="16" customFormat="1" x14ac:dyDescent="0.25">
      <c r="A54" s="123">
        <v>8302091</v>
      </c>
      <c r="B54" s="124" t="s">
        <v>118</v>
      </c>
      <c r="C54" s="125" t="s">
        <v>117</v>
      </c>
      <c r="D54" s="134">
        <v>145010</v>
      </c>
      <c r="E54" s="125" t="s">
        <v>720</v>
      </c>
      <c r="F54" s="126" t="s">
        <v>723</v>
      </c>
      <c r="G54" s="123" t="s">
        <v>560</v>
      </c>
      <c r="H54" s="131"/>
      <c r="I54" s="132">
        <v>6</v>
      </c>
      <c r="J54" s="125" t="s">
        <v>724</v>
      </c>
      <c r="K54" s="128">
        <v>44990</v>
      </c>
      <c r="L54" s="128">
        <v>46450</v>
      </c>
      <c r="M54" s="129" t="s">
        <v>606</v>
      </c>
      <c r="N54" s="129"/>
      <c r="O54" s="133">
        <v>135</v>
      </c>
      <c r="P54" s="123" t="s">
        <v>571</v>
      </c>
      <c r="Q54" s="127"/>
      <c r="R54" s="128"/>
      <c r="S54" s="126"/>
      <c r="T54" s="125" t="s">
        <v>722</v>
      </c>
      <c r="U54" s="123" t="s">
        <v>560</v>
      </c>
      <c r="V54" s="125" t="s">
        <v>1675</v>
      </c>
      <c r="W54" s="125" t="s">
        <v>538</v>
      </c>
      <c r="X54" s="125"/>
    </row>
    <row r="55" spans="1:24" s="16" customFormat="1" ht="45" x14ac:dyDescent="0.25">
      <c r="A55" s="123">
        <v>8302091</v>
      </c>
      <c r="B55" s="124" t="s">
        <v>118</v>
      </c>
      <c r="C55" s="125" t="s">
        <v>117</v>
      </c>
      <c r="D55" s="123">
        <v>140070</v>
      </c>
      <c r="E55" s="125" t="s">
        <v>720</v>
      </c>
      <c r="F55" s="126" t="s">
        <v>725</v>
      </c>
      <c r="G55" s="123" t="s">
        <v>560</v>
      </c>
      <c r="H55" s="131"/>
      <c r="I55" s="132">
        <v>2</v>
      </c>
      <c r="J55" s="125" t="s">
        <v>726</v>
      </c>
      <c r="K55" s="128">
        <v>41508</v>
      </c>
      <c r="L55" s="128">
        <v>47716</v>
      </c>
      <c r="M55" s="129" t="s">
        <v>719</v>
      </c>
      <c r="N55" s="129" t="s">
        <v>727</v>
      </c>
      <c r="O55" s="133">
        <v>38.36</v>
      </c>
      <c r="P55" s="123" t="s">
        <v>571</v>
      </c>
      <c r="Q55" s="127"/>
      <c r="R55" s="128"/>
      <c r="S55" s="126"/>
      <c r="T55" s="125" t="s">
        <v>722</v>
      </c>
      <c r="U55" s="123" t="s">
        <v>560</v>
      </c>
      <c r="V55" s="125" t="s">
        <v>1675</v>
      </c>
      <c r="W55" s="125" t="s">
        <v>538</v>
      </c>
      <c r="X55" s="125"/>
    </row>
    <row r="56" spans="1:24" s="16" customFormat="1" ht="30" x14ac:dyDescent="0.25">
      <c r="A56" s="123">
        <v>8302092</v>
      </c>
      <c r="B56" s="124" t="s">
        <v>120</v>
      </c>
      <c r="C56" s="125" t="s">
        <v>119</v>
      </c>
      <c r="D56" s="123">
        <v>143000</v>
      </c>
      <c r="E56" s="125" t="s">
        <v>728</v>
      </c>
      <c r="F56" s="126" t="s">
        <v>729</v>
      </c>
      <c r="G56" s="123" t="s">
        <v>560</v>
      </c>
      <c r="H56" s="131"/>
      <c r="I56" s="132">
        <v>1</v>
      </c>
      <c r="J56" s="125" t="s">
        <v>661</v>
      </c>
      <c r="K56" s="128">
        <v>45200</v>
      </c>
      <c r="L56" s="128">
        <v>46296</v>
      </c>
      <c r="M56" s="129" t="s">
        <v>590</v>
      </c>
      <c r="N56" s="129"/>
      <c r="O56" s="133">
        <v>250</v>
      </c>
      <c r="P56" s="123" t="s">
        <v>563</v>
      </c>
      <c r="Q56" s="127"/>
      <c r="R56" s="128"/>
      <c r="S56" s="126"/>
      <c r="T56" s="125" t="s">
        <v>730</v>
      </c>
      <c r="U56" s="123" t="s">
        <v>560</v>
      </c>
      <c r="V56" s="125" t="s">
        <v>1675</v>
      </c>
      <c r="W56" s="125" t="s">
        <v>538</v>
      </c>
      <c r="X56" s="125"/>
    </row>
    <row r="57" spans="1:24" s="16" customFormat="1" x14ac:dyDescent="0.25">
      <c r="A57" s="123">
        <v>8302092</v>
      </c>
      <c r="B57" s="124" t="s">
        <v>120</v>
      </c>
      <c r="C57" s="125" t="s">
        <v>119</v>
      </c>
      <c r="D57" s="123">
        <v>145010</v>
      </c>
      <c r="E57" s="125" t="s">
        <v>728</v>
      </c>
      <c r="F57" s="126" t="s">
        <v>731</v>
      </c>
      <c r="G57" s="123" t="s">
        <v>560</v>
      </c>
      <c r="H57" s="131"/>
      <c r="I57" s="132">
        <v>1</v>
      </c>
      <c r="J57" s="125" t="s">
        <v>689</v>
      </c>
      <c r="K57" s="128">
        <v>44263</v>
      </c>
      <c r="L57" s="128">
        <v>46088</v>
      </c>
      <c r="M57" s="129" t="s">
        <v>567</v>
      </c>
      <c r="N57" s="129"/>
      <c r="O57" s="2">
        <v>355.99</v>
      </c>
      <c r="P57" s="123" t="s">
        <v>563</v>
      </c>
      <c r="Q57" s="130">
        <v>356</v>
      </c>
      <c r="R57" s="128">
        <v>44516</v>
      </c>
      <c r="S57" s="126"/>
      <c r="T57" s="125" t="s">
        <v>730</v>
      </c>
      <c r="U57" s="123" t="s">
        <v>560</v>
      </c>
      <c r="V57" s="125" t="s">
        <v>1675</v>
      </c>
      <c r="W57" s="125" t="s">
        <v>538</v>
      </c>
      <c r="X57" s="125"/>
    </row>
    <row r="58" spans="1:24" s="16" customFormat="1" ht="30" x14ac:dyDescent="0.25">
      <c r="A58" s="123">
        <v>8302095</v>
      </c>
      <c r="B58" s="124" t="s">
        <v>122</v>
      </c>
      <c r="C58" s="125" t="s">
        <v>121</v>
      </c>
      <c r="D58" s="123">
        <v>143010</v>
      </c>
      <c r="E58" s="125" t="s">
        <v>732</v>
      </c>
      <c r="F58" s="126" t="s">
        <v>566</v>
      </c>
      <c r="G58" s="123" t="s">
        <v>560</v>
      </c>
      <c r="H58" s="131"/>
      <c r="I58" s="132">
        <v>1</v>
      </c>
      <c r="J58" s="125" t="s">
        <v>561</v>
      </c>
      <c r="K58" s="128">
        <v>45200</v>
      </c>
      <c r="L58" s="128">
        <v>47026</v>
      </c>
      <c r="M58" s="129" t="s">
        <v>562</v>
      </c>
      <c r="N58" s="129"/>
      <c r="O58" s="133">
        <v>265</v>
      </c>
      <c r="P58" s="123" t="s">
        <v>563</v>
      </c>
      <c r="Q58" s="127"/>
      <c r="R58" s="128"/>
      <c r="S58" s="126" t="s">
        <v>733</v>
      </c>
      <c r="T58" s="125" t="s">
        <v>734</v>
      </c>
      <c r="U58" s="123" t="s">
        <v>560</v>
      </c>
      <c r="V58" s="125" t="s">
        <v>1675</v>
      </c>
      <c r="W58" s="125" t="s">
        <v>538</v>
      </c>
      <c r="X58" s="125"/>
    </row>
    <row r="59" spans="1:24" s="16" customFormat="1" x14ac:dyDescent="0.25">
      <c r="A59" s="123">
        <v>8302102</v>
      </c>
      <c r="B59" s="124" t="s">
        <v>128</v>
      </c>
      <c r="C59" s="125" t="s">
        <v>127</v>
      </c>
      <c r="D59" s="123">
        <v>145500</v>
      </c>
      <c r="E59" s="125" t="s">
        <v>735</v>
      </c>
      <c r="F59" s="126" t="s">
        <v>736</v>
      </c>
      <c r="G59" s="123" t="s">
        <v>560</v>
      </c>
      <c r="H59" s="131"/>
      <c r="I59" s="132">
        <v>2</v>
      </c>
      <c r="J59" s="125" t="s">
        <v>689</v>
      </c>
      <c r="K59" s="128">
        <v>44899</v>
      </c>
      <c r="L59" s="128">
        <v>46360</v>
      </c>
      <c r="M59" s="129" t="s">
        <v>606</v>
      </c>
      <c r="N59" s="129"/>
      <c r="O59" s="133">
        <v>190.91</v>
      </c>
      <c r="P59" s="123" t="s">
        <v>563</v>
      </c>
      <c r="Q59" s="127"/>
      <c r="R59" s="128"/>
      <c r="S59" s="126"/>
      <c r="T59" s="125" t="s">
        <v>737</v>
      </c>
      <c r="U59" s="123" t="s">
        <v>560</v>
      </c>
      <c r="V59" s="125" t="s">
        <v>1675</v>
      </c>
      <c r="W59" s="125" t="s">
        <v>538</v>
      </c>
      <c r="X59" s="125"/>
    </row>
    <row r="60" spans="1:24" s="16" customFormat="1" ht="45" x14ac:dyDescent="0.25">
      <c r="A60" s="123">
        <v>8302102</v>
      </c>
      <c r="B60" s="124" t="s">
        <v>128</v>
      </c>
      <c r="C60" s="125" t="s">
        <v>127</v>
      </c>
      <c r="D60" s="123">
        <v>145500</v>
      </c>
      <c r="E60" s="125" t="s">
        <v>735</v>
      </c>
      <c r="F60" s="126" t="s">
        <v>738</v>
      </c>
      <c r="G60" s="123" t="s">
        <v>560</v>
      </c>
      <c r="H60" s="131"/>
      <c r="I60" s="132">
        <v>6</v>
      </c>
      <c r="J60" s="125" t="s">
        <v>689</v>
      </c>
      <c r="K60" s="128">
        <v>44656</v>
      </c>
      <c r="L60" s="128">
        <v>46117</v>
      </c>
      <c r="M60" s="129" t="s">
        <v>606</v>
      </c>
      <c r="N60" s="129"/>
      <c r="O60" s="133">
        <v>341.28</v>
      </c>
      <c r="P60" s="123" t="s">
        <v>563</v>
      </c>
      <c r="Q60" s="127"/>
      <c r="R60" s="128"/>
      <c r="S60" s="126"/>
      <c r="T60" s="125" t="s">
        <v>737</v>
      </c>
      <c r="U60" s="123" t="s">
        <v>560</v>
      </c>
      <c r="V60" s="125" t="s">
        <v>1675</v>
      </c>
      <c r="W60" s="125" t="s">
        <v>538</v>
      </c>
      <c r="X60" s="125"/>
    </row>
    <row r="61" spans="1:24" s="16" customFormat="1" x14ac:dyDescent="0.25">
      <c r="A61" s="123">
        <v>8302105</v>
      </c>
      <c r="B61" s="124" t="s">
        <v>134</v>
      </c>
      <c r="C61" s="125" t="s">
        <v>133</v>
      </c>
      <c r="D61" s="123">
        <v>145010</v>
      </c>
      <c r="E61" s="125" t="s">
        <v>739</v>
      </c>
      <c r="F61" s="126" t="s">
        <v>740</v>
      </c>
      <c r="G61" s="123" t="s">
        <v>560</v>
      </c>
      <c r="H61" s="131"/>
      <c r="I61" s="132">
        <v>3</v>
      </c>
      <c r="J61" s="125" t="s">
        <v>741</v>
      </c>
      <c r="K61" s="128">
        <v>45373</v>
      </c>
      <c r="L61" s="128">
        <v>46468</v>
      </c>
      <c r="M61" s="129" t="s">
        <v>609</v>
      </c>
      <c r="N61" s="129"/>
      <c r="O61" s="133">
        <v>45</v>
      </c>
      <c r="P61" s="123" t="s">
        <v>571</v>
      </c>
      <c r="Q61" s="127"/>
      <c r="R61" s="128"/>
      <c r="S61" s="126"/>
      <c r="T61" s="125" t="s">
        <v>742</v>
      </c>
      <c r="U61" s="123" t="s">
        <v>560</v>
      </c>
      <c r="V61" s="125" t="s">
        <v>1675</v>
      </c>
      <c r="W61" s="125" t="s">
        <v>538</v>
      </c>
      <c r="X61" s="125"/>
    </row>
    <row r="62" spans="1:24" s="16" customFormat="1" x14ac:dyDescent="0.25">
      <c r="A62" s="123">
        <v>8302105</v>
      </c>
      <c r="B62" s="124" t="s">
        <v>134</v>
      </c>
      <c r="C62" s="125" t="s">
        <v>133</v>
      </c>
      <c r="D62" s="123">
        <v>145010</v>
      </c>
      <c r="E62" s="125" t="s">
        <v>739</v>
      </c>
      <c r="F62" s="126" t="s">
        <v>569</v>
      </c>
      <c r="G62" s="123" t="s">
        <v>560</v>
      </c>
      <c r="H62" s="131"/>
      <c r="I62" s="132">
        <v>3</v>
      </c>
      <c r="J62" s="125" t="s">
        <v>741</v>
      </c>
      <c r="K62" s="128">
        <v>44735</v>
      </c>
      <c r="L62" s="128">
        <v>46561</v>
      </c>
      <c r="M62" s="129" t="s">
        <v>562</v>
      </c>
      <c r="N62" s="129" t="s">
        <v>743</v>
      </c>
      <c r="O62" s="133">
        <v>252</v>
      </c>
      <c r="P62" s="123" t="s">
        <v>563</v>
      </c>
      <c r="Q62" s="127"/>
      <c r="R62" s="128"/>
      <c r="S62" s="126"/>
      <c r="T62" s="125" t="s">
        <v>744</v>
      </c>
      <c r="U62" s="123" t="s">
        <v>560</v>
      </c>
      <c r="V62" s="125" t="s">
        <v>1675</v>
      </c>
      <c r="W62" s="125" t="s">
        <v>538</v>
      </c>
      <c r="X62" s="125"/>
    </row>
    <row r="63" spans="1:24" s="16" customFormat="1" ht="30" x14ac:dyDescent="0.25">
      <c r="A63" s="123">
        <v>8302106</v>
      </c>
      <c r="B63" s="124" t="s">
        <v>136</v>
      </c>
      <c r="C63" s="125" t="s">
        <v>135</v>
      </c>
      <c r="D63" s="123">
        <v>143000</v>
      </c>
      <c r="E63" s="125" t="s">
        <v>745</v>
      </c>
      <c r="F63" s="126" t="s">
        <v>746</v>
      </c>
      <c r="G63" s="123" t="s">
        <v>560</v>
      </c>
      <c r="H63" s="131"/>
      <c r="I63" s="132">
        <v>1</v>
      </c>
      <c r="J63" s="125" t="s">
        <v>561</v>
      </c>
      <c r="K63" s="128">
        <v>44105</v>
      </c>
      <c r="L63" s="128">
        <v>45930</v>
      </c>
      <c r="M63" s="129" t="s">
        <v>562</v>
      </c>
      <c r="N63" s="129"/>
      <c r="O63" s="133">
        <v>141.22</v>
      </c>
      <c r="P63" s="123" t="s">
        <v>563</v>
      </c>
      <c r="Q63" s="127"/>
      <c r="R63" s="128"/>
      <c r="S63" s="126" t="s">
        <v>747</v>
      </c>
      <c r="T63" s="125" t="s">
        <v>748</v>
      </c>
      <c r="U63" s="123" t="s">
        <v>560</v>
      </c>
      <c r="V63" s="125" t="s">
        <v>1675</v>
      </c>
      <c r="W63" s="125" t="s">
        <v>538</v>
      </c>
      <c r="X63" s="125"/>
    </row>
    <row r="64" spans="1:24" s="16" customFormat="1" x14ac:dyDescent="0.25">
      <c r="A64" s="123">
        <v>8302106</v>
      </c>
      <c r="B64" s="124" t="s">
        <v>136</v>
      </c>
      <c r="C64" s="125" t="s">
        <v>135</v>
      </c>
      <c r="D64" s="123">
        <v>145010</v>
      </c>
      <c r="E64" s="125" t="s">
        <v>745</v>
      </c>
      <c r="F64" s="126" t="s">
        <v>569</v>
      </c>
      <c r="G64" s="123" t="s">
        <v>560</v>
      </c>
      <c r="H64" s="131"/>
      <c r="I64" s="132">
        <v>2</v>
      </c>
      <c r="J64" s="125" t="s">
        <v>749</v>
      </c>
      <c r="K64" s="128">
        <v>45334</v>
      </c>
      <c r="L64" s="128">
        <v>46429</v>
      </c>
      <c r="M64" s="129" t="s">
        <v>609</v>
      </c>
      <c r="N64" s="129"/>
      <c r="O64" s="133">
        <v>120</v>
      </c>
      <c r="P64" s="123" t="s">
        <v>585</v>
      </c>
      <c r="Q64" s="130">
        <v>190</v>
      </c>
      <c r="R64" s="128">
        <v>45440</v>
      </c>
      <c r="S64" s="126"/>
      <c r="T64" s="125" t="s">
        <v>748</v>
      </c>
      <c r="U64" s="123" t="s">
        <v>560</v>
      </c>
      <c r="V64" s="125" t="s">
        <v>1675</v>
      </c>
      <c r="W64" s="125" t="s">
        <v>538</v>
      </c>
      <c r="X64" s="125"/>
    </row>
    <row r="65" spans="1:24" s="16" customFormat="1" x14ac:dyDescent="0.25">
      <c r="A65" s="123">
        <v>8302107</v>
      </c>
      <c r="B65" s="124" t="s">
        <v>138</v>
      </c>
      <c r="C65" s="125" t="s">
        <v>137</v>
      </c>
      <c r="D65" s="123">
        <v>143000</v>
      </c>
      <c r="E65" s="125" t="s">
        <v>750</v>
      </c>
      <c r="F65" s="126" t="s">
        <v>751</v>
      </c>
      <c r="G65" s="123" t="s">
        <v>560</v>
      </c>
      <c r="H65" s="131"/>
      <c r="I65" s="132">
        <v>1</v>
      </c>
      <c r="J65" s="125" t="s">
        <v>561</v>
      </c>
      <c r="K65" s="128">
        <v>44375</v>
      </c>
      <c r="L65" s="128">
        <v>46199</v>
      </c>
      <c r="M65" s="129" t="s">
        <v>562</v>
      </c>
      <c r="N65" s="129"/>
      <c r="O65" s="133">
        <v>261.47000000000003</v>
      </c>
      <c r="P65" s="123" t="s">
        <v>563</v>
      </c>
      <c r="Q65" s="130">
        <v>125</v>
      </c>
      <c r="R65" s="128">
        <v>44375</v>
      </c>
      <c r="S65" s="126"/>
      <c r="T65" s="125" t="s">
        <v>752</v>
      </c>
      <c r="U65" s="123" t="s">
        <v>560</v>
      </c>
      <c r="V65" s="125" t="s">
        <v>1675</v>
      </c>
      <c r="W65" s="125" t="s">
        <v>538</v>
      </c>
      <c r="X65" s="125"/>
    </row>
    <row r="66" spans="1:24" s="16" customFormat="1" x14ac:dyDescent="0.25">
      <c r="A66" s="123">
        <v>8302107</v>
      </c>
      <c r="B66" s="124" t="s">
        <v>138</v>
      </c>
      <c r="C66" s="125" t="s">
        <v>137</v>
      </c>
      <c r="D66" s="123">
        <v>143000</v>
      </c>
      <c r="E66" s="125" t="s">
        <v>750</v>
      </c>
      <c r="F66" s="126" t="s">
        <v>753</v>
      </c>
      <c r="G66" s="123" t="s">
        <v>560</v>
      </c>
      <c r="H66" s="131"/>
      <c r="I66" s="132">
        <v>1</v>
      </c>
      <c r="J66" s="125" t="s">
        <v>754</v>
      </c>
      <c r="K66" s="128">
        <v>44307</v>
      </c>
      <c r="L66" s="128">
        <v>46132</v>
      </c>
      <c r="M66" s="129" t="s">
        <v>562</v>
      </c>
      <c r="N66" s="129"/>
      <c r="O66" s="133">
        <v>497</v>
      </c>
      <c r="P66" s="123" t="s">
        <v>563</v>
      </c>
      <c r="Q66" s="127"/>
      <c r="R66" s="128"/>
      <c r="S66" s="126"/>
      <c r="T66" s="125" t="s">
        <v>752</v>
      </c>
      <c r="U66" s="123" t="s">
        <v>560</v>
      </c>
      <c r="V66" s="125" t="s">
        <v>1675</v>
      </c>
      <c r="W66" s="125" t="s">
        <v>538</v>
      </c>
      <c r="X66" s="125"/>
    </row>
    <row r="67" spans="1:24" s="16" customFormat="1" x14ac:dyDescent="0.25">
      <c r="A67" s="123">
        <v>8302109</v>
      </c>
      <c r="B67" s="124" t="s">
        <v>140</v>
      </c>
      <c r="C67" s="125" t="s">
        <v>139</v>
      </c>
      <c r="D67" s="123">
        <v>140210</v>
      </c>
      <c r="E67" s="125" t="s">
        <v>755</v>
      </c>
      <c r="F67" s="126" t="s">
        <v>756</v>
      </c>
      <c r="G67" s="123" t="s">
        <v>560</v>
      </c>
      <c r="H67" s="131"/>
      <c r="I67" s="132">
        <v>1</v>
      </c>
      <c r="J67" s="125" t="s">
        <v>561</v>
      </c>
      <c r="K67" s="128">
        <v>44713</v>
      </c>
      <c r="L67" s="128">
        <v>46538</v>
      </c>
      <c r="M67" s="129" t="s">
        <v>562</v>
      </c>
      <c r="N67" s="129"/>
      <c r="O67" s="133">
        <v>110</v>
      </c>
      <c r="P67" s="123" t="s">
        <v>563</v>
      </c>
      <c r="Q67" s="127"/>
      <c r="R67" s="128"/>
      <c r="S67" s="126"/>
      <c r="T67" s="125" t="s">
        <v>757</v>
      </c>
      <c r="U67" s="123" t="s">
        <v>560</v>
      </c>
      <c r="V67" s="125" t="s">
        <v>1675</v>
      </c>
      <c r="W67" s="125" t="s">
        <v>538</v>
      </c>
      <c r="X67" s="125"/>
    </row>
    <row r="68" spans="1:24" s="16" customFormat="1" x14ac:dyDescent="0.25">
      <c r="A68" s="123">
        <v>8302124</v>
      </c>
      <c r="B68" s="124" t="s">
        <v>146</v>
      </c>
      <c r="C68" s="125" t="s">
        <v>145</v>
      </c>
      <c r="D68" s="123">
        <v>143040</v>
      </c>
      <c r="E68" s="125" t="s">
        <v>758</v>
      </c>
      <c r="F68" s="126" t="s">
        <v>566</v>
      </c>
      <c r="G68" s="123" t="s">
        <v>560</v>
      </c>
      <c r="H68" s="131"/>
      <c r="I68" s="132">
        <v>1</v>
      </c>
      <c r="J68" s="125" t="s">
        <v>561</v>
      </c>
      <c r="K68" s="128">
        <v>45000</v>
      </c>
      <c r="L68" s="128">
        <v>46827</v>
      </c>
      <c r="M68" s="129" t="s">
        <v>562</v>
      </c>
      <c r="N68" s="129"/>
      <c r="O68" s="133">
        <v>430</v>
      </c>
      <c r="P68" s="123" t="s">
        <v>563</v>
      </c>
      <c r="Q68" s="127"/>
      <c r="R68" s="128"/>
      <c r="S68" s="126"/>
      <c r="T68" s="125" t="s">
        <v>759</v>
      </c>
      <c r="U68" s="123" t="s">
        <v>560</v>
      </c>
      <c r="V68" s="125" t="s">
        <v>1675</v>
      </c>
      <c r="W68" s="125" t="s">
        <v>538</v>
      </c>
      <c r="X68" s="125"/>
    </row>
    <row r="69" spans="1:24" s="16" customFormat="1" x14ac:dyDescent="0.25">
      <c r="A69" s="123">
        <v>8302125</v>
      </c>
      <c r="B69" s="124" t="s">
        <v>148</v>
      </c>
      <c r="C69" s="125" t="s">
        <v>147</v>
      </c>
      <c r="D69" s="123">
        <v>143040</v>
      </c>
      <c r="E69" s="125" t="s">
        <v>760</v>
      </c>
      <c r="F69" s="126" t="s">
        <v>761</v>
      </c>
      <c r="G69" s="123" t="s">
        <v>560</v>
      </c>
      <c r="H69" s="131"/>
      <c r="I69" s="132">
        <v>1</v>
      </c>
      <c r="J69" s="125" t="s">
        <v>561</v>
      </c>
      <c r="K69" s="128">
        <v>45049</v>
      </c>
      <c r="L69" s="128">
        <v>46815</v>
      </c>
      <c r="M69" s="129" t="s">
        <v>562</v>
      </c>
      <c r="N69" s="129"/>
      <c r="O69" s="133">
        <v>300.43</v>
      </c>
      <c r="P69" s="123" t="s">
        <v>563</v>
      </c>
      <c r="Q69" s="127"/>
      <c r="R69" s="128"/>
      <c r="S69" s="126"/>
      <c r="T69" s="125" t="s">
        <v>762</v>
      </c>
      <c r="U69" s="123" t="s">
        <v>560</v>
      </c>
      <c r="V69" s="125" t="s">
        <v>1675</v>
      </c>
      <c r="W69" s="125" t="s">
        <v>538</v>
      </c>
      <c r="X69" s="125"/>
    </row>
    <row r="70" spans="1:24" s="16" customFormat="1" x14ac:dyDescent="0.25">
      <c r="A70" s="123">
        <v>8302126</v>
      </c>
      <c r="B70" s="124" t="s">
        <v>150</v>
      </c>
      <c r="C70" s="125" t="s">
        <v>149</v>
      </c>
      <c r="D70" s="123">
        <v>143000</v>
      </c>
      <c r="E70" s="125" t="s">
        <v>763</v>
      </c>
      <c r="F70" s="126" t="s">
        <v>566</v>
      </c>
      <c r="G70" s="123" t="s">
        <v>560</v>
      </c>
      <c r="H70" s="131"/>
      <c r="I70" s="132">
        <v>1</v>
      </c>
      <c r="J70" s="125" t="s">
        <v>561</v>
      </c>
      <c r="K70" s="128">
        <v>44970</v>
      </c>
      <c r="L70" s="128">
        <v>46795</v>
      </c>
      <c r="M70" s="129" t="s">
        <v>567</v>
      </c>
      <c r="N70" s="129" t="s">
        <v>641</v>
      </c>
      <c r="O70" s="133">
        <v>300</v>
      </c>
      <c r="P70" s="123" t="s">
        <v>563</v>
      </c>
      <c r="Q70" s="127"/>
      <c r="R70" s="128"/>
      <c r="S70" s="126"/>
      <c r="T70" s="125" t="s">
        <v>764</v>
      </c>
      <c r="U70" s="123" t="s">
        <v>560</v>
      </c>
      <c r="V70" s="125" t="s">
        <v>1675</v>
      </c>
      <c r="W70" s="125" t="s">
        <v>538</v>
      </c>
      <c r="X70" s="125"/>
    </row>
    <row r="71" spans="1:24" s="16" customFormat="1" x14ac:dyDescent="0.25">
      <c r="A71" s="123">
        <v>8302126</v>
      </c>
      <c r="B71" s="124" t="s">
        <v>150</v>
      </c>
      <c r="C71" s="125" t="s">
        <v>149</v>
      </c>
      <c r="D71" s="123">
        <v>145010</v>
      </c>
      <c r="E71" s="125" t="s">
        <v>763</v>
      </c>
      <c r="F71" s="126" t="s">
        <v>765</v>
      </c>
      <c r="G71" s="123" t="s">
        <v>560</v>
      </c>
      <c r="H71" s="131"/>
      <c r="I71" s="132">
        <v>10</v>
      </c>
      <c r="J71" s="125" t="s">
        <v>766</v>
      </c>
      <c r="K71" s="128">
        <v>44910</v>
      </c>
      <c r="L71" s="128">
        <v>46735</v>
      </c>
      <c r="M71" s="129" t="s">
        <v>567</v>
      </c>
      <c r="N71" s="129" t="s">
        <v>641</v>
      </c>
      <c r="O71" s="133">
        <v>105</v>
      </c>
      <c r="P71" s="123" t="s">
        <v>571</v>
      </c>
      <c r="Q71" s="127"/>
      <c r="R71" s="128"/>
      <c r="S71" s="126"/>
      <c r="T71" s="125" t="s">
        <v>764</v>
      </c>
      <c r="U71" s="123" t="s">
        <v>560</v>
      </c>
      <c r="V71" s="125" t="s">
        <v>1675</v>
      </c>
      <c r="W71" s="125" t="s">
        <v>538</v>
      </c>
      <c r="X71" s="125"/>
    </row>
    <row r="72" spans="1:24" s="16" customFormat="1" x14ac:dyDescent="0.25">
      <c r="A72" s="123">
        <v>8302126</v>
      </c>
      <c r="B72" s="124" t="s">
        <v>150</v>
      </c>
      <c r="C72" s="125" t="s">
        <v>149</v>
      </c>
      <c r="D72" s="123">
        <v>140050</v>
      </c>
      <c r="E72" s="125" t="s">
        <v>763</v>
      </c>
      <c r="F72" s="126" t="s">
        <v>767</v>
      </c>
      <c r="G72" s="123" t="s">
        <v>560</v>
      </c>
      <c r="H72" s="131"/>
      <c r="I72" s="132">
        <v>1</v>
      </c>
      <c r="J72" s="125" t="s">
        <v>768</v>
      </c>
      <c r="K72" s="128">
        <v>44648</v>
      </c>
      <c r="L72" s="128">
        <v>46565</v>
      </c>
      <c r="M72" s="129" t="s">
        <v>769</v>
      </c>
      <c r="N72" s="129" t="s">
        <v>641</v>
      </c>
      <c r="O72" s="133">
        <v>60</v>
      </c>
      <c r="P72" s="123" t="s">
        <v>563</v>
      </c>
      <c r="Q72" s="127"/>
      <c r="R72" s="128"/>
      <c r="S72" s="126"/>
      <c r="T72" s="125" t="s">
        <v>764</v>
      </c>
      <c r="U72" s="123" t="s">
        <v>560</v>
      </c>
      <c r="V72" s="125" t="s">
        <v>1675</v>
      </c>
      <c r="W72" s="125" t="s">
        <v>538</v>
      </c>
      <c r="X72" s="125"/>
    </row>
    <row r="73" spans="1:24" s="16" customFormat="1" ht="30" x14ac:dyDescent="0.25">
      <c r="A73" s="123">
        <v>8302132</v>
      </c>
      <c r="B73" s="124" t="s">
        <v>154</v>
      </c>
      <c r="C73" s="125" t="s">
        <v>153</v>
      </c>
      <c r="D73" s="123">
        <v>143000</v>
      </c>
      <c r="E73" s="125" t="s">
        <v>770</v>
      </c>
      <c r="F73" s="126" t="s">
        <v>771</v>
      </c>
      <c r="G73" s="123" t="s">
        <v>560</v>
      </c>
      <c r="H73" s="131"/>
      <c r="I73" s="132">
        <v>1</v>
      </c>
      <c r="J73" s="125" t="s">
        <v>561</v>
      </c>
      <c r="K73" s="128">
        <v>44764</v>
      </c>
      <c r="L73" s="128">
        <v>46590</v>
      </c>
      <c r="M73" s="129" t="s">
        <v>683</v>
      </c>
      <c r="N73" s="129"/>
      <c r="O73" s="133">
        <v>650</v>
      </c>
      <c r="P73" s="123" t="s">
        <v>563</v>
      </c>
      <c r="Q73" s="130">
        <v>15</v>
      </c>
      <c r="R73" s="128">
        <v>44764</v>
      </c>
      <c r="S73" s="126"/>
      <c r="T73" s="125" t="s">
        <v>772</v>
      </c>
      <c r="U73" s="123" t="s">
        <v>560</v>
      </c>
      <c r="V73" s="125" t="s">
        <v>1675</v>
      </c>
      <c r="W73" s="125" t="s">
        <v>538</v>
      </c>
      <c r="X73" s="125"/>
    </row>
    <row r="74" spans="1:24" s="16" customFormat="1" ht="30" x14ac:dyDescent="0.25">
      <c r="A74" s="123">
        <v>8302138</v>
      </c>
      <c r="B74" s="124" t="s">
        <v>156</v>
      </c>
      <c r="C74" s="125" t="s">
        <v>155</v>
      </c>
      <c r="D74" s="123">
        <v>143000</v>
      </c>
      <c r="E74" s="125" t="s">
        <v>773</v>
      </c>
      <c r="F74" s="126" t="s">
        <v>774</v>
      </c>
      <c r="G74" s="123" t="s">
        <v>560</v>
      </c>
      <c r="H74" s="131"/>
      <c r="I74" s="132">
        <v>2</v>
      </c>
      <c r="J74" s="125" t="s">
        <v>692</v>
      </c>
      <c r="K74" s="128">
        <v>44998</v>
      </c>
      <c r="L74" s="128">
        <v>46824</v>
      </c>
      <c r="M74" s="129" t="s">
        <v>567</v>
      </c>
      <c r="N74" s="129"/>
      <c r="O74" s="133">
        <v>379.45</v>
      </c>
      <c r="P74" s="123" t="s">
        <v>563</v>
      </c>
      <c r="Q74" s="127"/>
      <c r="R74" s="128"/>
      <c r="S74" s="126"/>
      <c r="T74" s="125" t="s">
        <v>775</v>
      </c>
      <c r="U74" s="123" t="s">
        <v>560</v>
      </c>
      <c r="V74" s="125" t="s">
        <v>1675</v>
      </c>
      <c r="W74" s="125" t="s">
        <v>538</v>
      </c>
      <c r="X74" s="125"/>
    </row>
    <row r="75" spans="1:24" s="16" customFormat="1" ht="30" x14ac:dyDescent="0.25">
      <c r="A75" s="123">
        <v>8302138</v>
      </c>
      <c r="B75" s="124" t="s">
        <v>156</v>
      </c>
      <c r="C75" s="125" t="s">
        <v>155</v>
      </c>
      <c r="D75" s="123">
        <v>143000</v>
      </c>
      <c r="E75" s="125" t="s">
        <v>773</v>
      </c>
      <c r="F75" s="126" t="s">
        <v>776</v>
      </c>
      <c r="G75" s="123" t="s">
        <v>560</v>
      </c>
      <c r="H75" s="131"/>
      <c r="I75" s="132">
        <v>1</v>
      </c>
      <c r="J75" s="125" t="s">
        <v>692</v>
      </c>
      <c r="K75" s="128">
        <v>44365</v>
      </c>
      <c r="L75" s="128">
        <v>46190</v>
      </c>
      <c r="M75" s="129" t="s">
        <v>567</v>
      </c>
      <c r="N75" s="129"/>
      <c r="O75" s="133">
        <v>220</v>
      </c>
      <c r="P75" s="123" t="s">
        <v>563</v>
      </c>
      <c r="Q75" s="127"/>
      <c r="R75" s="128"/>
      <c r="S75" s="126"/>
      <c r="T75" s="125" t="s">
        <v>777</v>
      </c>
      <c r="U75" s="123" t="s">
        <v>560</v>
      </c>
      <c r="V75" s="125" t="s">
        <v>1675</v>
      </c>
      <c r="W75" s="125" t="s">
        <v>538</v>
      </c>
      <c r="X75" s="125"/>
    </row>
    <row r="76" spans="1:24" s="16" customFormat="1" x14ac:dyDescent="0.25">
      <c r="A76" s="123">
        <v>8302139</v>
      </c>
      <c r="B76" s="124" t="s">
        <v>158</v>
      </c>
      <c r="C76" s="125" t="s">
        <v>157</v>
      </c>
      <c r="D76" s="123">
        <v>143040</v>
      </c>
      <c r="E76" s="125" t="s">
        <v>778</v>
      </c>
      <c r="F76" s="126" t="s">
        <v>779</v>
      </c>
      <c r="G76" s="123" t="s">
        <v>560</v>
      </c>
      <c r="H76" s="131"/>
      <c r="I76" s="132">
        <v>1</v>
      </c>
      <c r="J76" s="125" t="s">
        <v>561</v>
      </c>
      <c r="K76" s="128">
        <v>44570</v>
      </c>
      <c r="L76" s="128">
        <v>46631</v>
      </c>
      <c r="M76" s="129" t="s">
        <v>562</v>
      </c>
      <c r="N76" s="129"/>
      <c r="O76" s="133">
        <v>298.58999999999997</v>
      </c>
      <c r="P76" s="123" t="s">
        <v>563</v>
      </c>
      <c r="Q76" s="127"/>
      <c r="R76" s="128"/>
      <c r="S76" s="126"/>
      <c r="T76" s="125" t="s">
        <v>780</v>
      </c>
      <c r="U76" s="123" t="s">
        <v>560</v>
      </c>
      <c r="V76" s="125" t="s">
        <v>1675</v>
      </c>
      <c r="W76" s="125" t="s">
        <v>538</v>
      </c>
      <c r="X76" s="125"/>
    </row>
    <row r="77" spans="1:24" s="16" customFormat="1" ht="45" x14ac:dyDescent="0.25">
      <c r="A77" s="123">
        <v>8302139</v>
      </c>
      <c r="B77" s="124" t="s">
        <v>158</v>
      </c>
      <c r="C77" s="125" t="s">
        <v>157</v>
      </c>
      <c r="D77" s="123">
        <v>143040</v>
      </c>
      <c r="E77" s="125" t="s">
        <v>778</v>
      </c>
      <c r="F77" s="126" t="s">
        <v>781</v>
      </c>
      <c r="G77" s="123" t="s">
        <v>560</v>
      </c>
      <c r="H77" s="131"/>
      <c r="I77" s="132">
        <v>4</v>
      </c>
      <c r="J77" s="125" t="s">
        <v>561</v>
      </c>
      <c r="K77" s="128">
        <v>45272</v>
      </c>
      <c r="L77" s="128">
        <v>47099</v>
      </c>
      <c r="M77" s="129" t="s">
        <v>562</v>
      </c>
      <c r="N77" s="129"/>
      <c r="O77" s="133">
        <v>407.36</v>
      </c>
      <c r="P77" s="123" t="s">
        <v>563</v>
      </c>
      <c r="Q77" s="127"/>
      <c r="R77" s="128"/>
      <c r="S77" s="126"/>
      <c r="T77" s="125" t="s">
        <v>780</v>
      </c>
      <c r="U77" s="123" t="s">
        <v>560</v>
      </c>
      <c r="V77" s="125" t="s">
        <v>1675</v>
      </c>
      <c r="W77" s="125" t="s">
        <v>538</v>
      </c>
      <c r="X77" s="125"/>
    </row>
    <row r="78" spans="1:24" s="16" customFormat="1" ht="45" x14ac:dyDescent="0.25">
      <c r="A78" s="123">
        <v>8302141</v>
      </c>
      <c r="B78" s="124" t="s">
        <v>160</v>
      </c>
      <c r="C78" s="125" t="s">
        <v>159</v>
      </c>
      <c r="D78" s="123">
        <v>143010</v>
      </c>
      <c r="E78" s="125" t="s">
        <v>782</v>
      </c>
      <c r="F78" s="126" t="s">
        <v>783</v>
      </c>
      <c r="G78" s="123" t="s">
        <v>560</v>
      </c>
      <c r="H78" s="131"/>
      <c r="I78" s="132">
        <v>4</v>
      </c>
      <c r="J78" s="125" t="s">
        <v>784</v>
      </c>
      <c r="K78" s="128">
        <v>45195</v>
      </c>
      <c r="L78" s="128">
        <v>47022</v>
      </c>
      <c r="M78" s="129" t="s">
        <v>785</v>
      </c>
      <c r="N78" s="129"/>
      <c r="O78" s="133">
        <v>726.31</v>
      </c>
      <c r="P78" s="123" t="s">
        <v>563</v>
      </c>
      <c r="Q78" s="127"/>
      <c r="R78" s="128"/>
      <c r="S78" s="126"/>
      <c r="T78" s="125" t="s">
        <v>786</v>
      </c>
      <c r="U78" s="123" t="s">
        <v>560</v>
      </c>
      <c r="V78" s="125" t="s">
        <v>1675</v>
      </c>
      <c r="W78" s="125" t="s">
        <v>538</v>
      </c>
      <c r="X78" s="125"/>
    </row>
    <row r="79" spans="1:24" s="16" customFormat="1" ht="45" x14ac:dyDescent="0.25">
      <c r="A79" s="123">
        <v>8302142</v>
      </c>
      <c r="B79" s="124" t="s">
        <v>162</v>
      </c>
      <c r="C79" s="125" t="s">
        <v>161</v>
      </c>
      <c r="D79" s="123">
        <v>143040</v>
      </c>
      <c r="E79" s="125" t="s">
        <v>787</v>
      </c>
      <c r="F79" s="126" t="s">
        <v>788</v>
      </c>
      <c r="G79" s="123" t="s">
        <v>560</v>
      </c>
      <c r="H79" s="131"/>
      <c r="I79" s="132">
        <v>2</v>
      </c>
      <c r="J79" s="125" t="s">
        <v>561</v>
      </c>
      <c r="K79" s="128">
        <v>44713</v>
      </c>
      <c r="L79" s="128">
        <v>46174</v>
      </c>
      <c r="M79" s="129" t="s">
        <v>567</v>
      </c>
      <c r="N79" s="129"/>
      <c r="O79" s="133">
        <v>625</v>
      </c>
      <c r="P79" s="123" t="s">
        <v>563</v>
      </c>
      <c r="Q79" s="127"/>
      <c r="R79" s="128"/>
      <c r="S79" s="126"/>
      <c r="T79" s="125" t="s">
        <v>789</v>
      </c>
      <c r="U79" s="123" t="s">
        <v>560</v>
      </c>
      <c r="V79" s="125" t="s">
        <v>1675</v>
      </c>
      <c r="W79" s="125" t="s">
        <v>538</v>
      </c>
      <c r="X79" s="125"/>
    </row>
    <row r="80" spans="1:24" s="16" customFormat="1" x14ac:dyDescent="0.25">
      <c r="A80" s="123">
        <v>8302142</v>
      </c>
      <c r="B80" s="124" t="s">
        <v>162</v>
      </c>
      <c r="C80" s="125" t="s">
        <v>161</v>
      </c>
      <c r="D80" s="123">
        <v>145010</v>
      </c>
      <c r="E80" s="125" t="s">
        <v>787</v>
      </c>
      <c r="F80" s="126" t="s">
        <v>569</v>
      </c>
      <c r="G80" s="123" t="s">
        <v>560</v>
      </c>
      <c r="H80" s="131"/>
      <c r="I80" s="132">
        <v>7</v>
      </c>
      <c r="J80" s="125" t="s">
        <v>790</v>
      </c>
      <c r="K80" s="128">
        <v>45201</v>
      </c>
      <c r="L80" s="128">
        <v>46297</v>
      </c>
      <c r="M80" s="129" t="s">
        <v>590</v>
      </c>
      <c r="N80" s="129"/>
      <c r="O80" s="133">
        <v>1201</v>
      </c>
      <c r="P80" s="123" t="s">
        <v>585</v>
      </c>
      <c r="Q80" s="127"/>
      <c r="R80" s="128"/>
      <c r="S80" s="126"/>
      <c r="T80" s="125" t="s">
        <v>789</v>
      </c>
      <c r="U80" s="123" t="s">
        <v>560</v>
      </c>
      <c r="V80" s="125" t="s">
        <v>1675</v>
      </c>
      <c r="W80" s="125" t="s">
        <v>538</v>
      </c>
      <c r="X80" s="125"/>
    </row>
    <row r="81" spans="1:24" s="16" customFormat="1" x14ac:dyDescent="0.25">
      <c r="A81" s="123">
        <v>8302150</v>
      </c>
      <c r="B81" s="124" t="s">
        <v>168</v>
      </c>
      <c r="C81" s="125" t="s">
        <v>167</v>
      </c>
      <c r="D81" s="123">
        <v>143000</v>
      </c>
      <c r="E81" s="125" t="s">
        <v>791</v>
      </c>
      <c r="F81" s="126" t="s">
        <v>792</v>
      </c>
      <c r="G81" s="123" t="s">
        <v>560</v>
      </c>
      <c r="H81" s="131"/>
      <c r="I81" s="132">
        <v>1</v>
      </c>
      <c r="J81" s="125" t="s">
        <v>793</v>
      </c>
      <c r="K81" s="128">
        <v>44439</v>
      </c>
      <c r="L81" s="128">
        <v>46264</v>
      </c>
      <c r="M81" s="129" t="s">
        <v>562</v>
      </c>
      <c r="N81" s="129"/>
      <c r="O81" s="133">
        <v>260</v>
      </c>
      <c r="P81" s="123" t="s">
        <v>563</v>
      </c>
      <c r="Q81" s="127"/>
      <c r="R81" s="128"/>
      <c r="S81" s="126"/>
      <c r="T81" s="125" t="s">
        <v>794</v>
      </c>
      <c r="U81" s="123" t="s">
        <v>560</v>
      </c>
      <c r="V81" s="125" t="s">
        <v>1675</v>
      </c>
      <c r="W81" s="125" t="s">
        <v>538</v>
      </c>
      <c r="X81" s="125"/>
    </row>
    <row r="82" spans="1:24" s="16" customFormat="1" x14ac:dyDescent="0.25">
      <c r="A82" s="123">
        <v>8302150</v>
      </c>
      <c r="B82" s="124" t="s">
        <v>168</v>
      </c>
      <c r="C82" s="125" t="s">
        <v>167</v>
      </c>
      <c r="D82" s="123">
        <v>145010</v>
      </c>
      <c r="E82" s="125" t="s">
        <v>791</v>
      </c>
      <c r="F82" s="126" t="s">
        <v>795</v>
      </c>
      <c r="G82" s="123" t="s">
        <v>560</v>
      </c>
      <c r="H82" s="131"/>
      <c r="I82" s="132">
        <v>4</v>
      </c>
      <c r="J82" s="125" t="s">
        <v>796</v>
      </c>
      <c r="K82" s="128">
        <v>45369</v>
      </c>
      <c r="L82" s="128">
        <v>47194</v>
      </c>
      <c r="M82" s="129" t="s">
        <v>567</v>
      </c>
      <c r="N82" s="129"/>
      <c r="O82" s="133">
        <v>52.77</v>
      </c>
      <c r="P82" s="123" t="s">
        <v>571</v>
      </c>
      <c r="Q82" s="127"/>
      <c r="R82" s="128"/>
      <c r="S82" s="126"/>
      <c r="T82" s="125" t="s">
        <v>794</v>
      </c>
      <c r="U82" s="123" t="s">
        <v>560</v>
      </c>
      <c r="V82" s="125" t="s">
        <v>1675</v>
      </c>
      <c r="W82" s="125" t="s">
        <v>538</v>
      </c>
      <c r="X82" s="125"/>
    </row>
    <row r="83" spans="1:24" s="16" customFormat="1" x14ac:dyDescent="0.25">
      <c r="A83" s="123">
        <v>8302151</v>
      </c>
      <c r="B83" s="124" t="s">
        <v>170</v>
      </c>
      <c r="C83" s="125" t="s">
        <v>169</v>
      </c>
      <c r="D83" s="123">
        <v>143000</v>
      </c>
      <c r="E83" s="125" t="s">
        <v>797</v>
      </c>
      <c r="F83" s="126" t="s">
        <v>798</v>
      </c>
      <c r="G83" s="123" t="s">
        <v>560</v>
      </c>
      <c r="H83" s="131"/>
      <c r="I83" s="132">
        <v>1</v>
      </c>
      <c r="J83" s="125" t="s">
        <v>799</v>
      </c>
      <c r="K83" s="128">
        <v>45128</v>
      </c>
      <c r="L83" s="128">
        <v>46955</v>
      </c>
      <c r="M83" s="129" t="s">
        <v>567</v>
      </c>
      <c r="N83" s="129"/>
      <c r="O83" s="133">
        <v>216.83</v>
      </c>
      <c r="P83" s="123" t="s">
        <v>563</v>
      </c>
      <c r="Q83" s="127"/>
      <c r="R83" s="128"/>
      <c r="S83" s="126"/>
      <c r="T83" s="125" t="s">
        <v>800</v>
      </c>
      <c r="U83" s="123" t="s">
        <v>560</v>
      </c>
      <c r="V83" s="125" t="s">
        <v>1675</v>
      </c>
      <c r="W83" s="125" t="s">
        <v>538</v>
      </c>
      <c r="X83" s="125"/>
    </row>
    <row r="84" spans="1:24" s="16" customFormat="1" ht="60" x14ac:dyDescent="0.25">
      <c r="A84" s="123">
        <v>8302153</v>
      </c>
      <c r="B84" s="124" t="s">
        <v>172</v>
      </c>
      <c r="C84" s="125" t="s">
        <v>171</v>
      </c>
      <c r="D84" s="123">
        <v>143000</v>
      </c>
      <c r="E84" s="125" t="s">
        <v>803</v>
      </c>
      <c r="F84" s="126" t="s">
        <v>804</v>
      </c>
      <c r="G84" s="123" t="s">
        <v>560</v>
      </c>
      <c r="H84" s="131"/>
      <c r="I84" s="132">
        <v>4</v>
      </c>
      <c r="J84" s="125" t="s">
        <v>793</v>
      </c>
      <c r="K84" s="128">
        <v>44712</v>
      </c>
      <c r="L84" s="128">
        <v>45808</v>
      </c>
      <c r="M84" s="129" t="s">
        <v>805</v>
      </c>
      <c r="N84" s="129" t="s">
        <v>805</v>
      </c>
      <c r="O84" s="133">
        <v>550</v>
      </c>
      <c r="P84" s="123" t="s">
        <v>563</v>
      </c>
      <c r="Q84" s="127"/>
      <c r="R84" s="128"/>
      <c r="S84" s="126" t="s">
        <v>806</v>
      </c>
      <c r="T84" s="125" t="s">
        <v>807</v>
      </c>
      <c r="U84" s="123" t="s">
        <v>560</v>
      </c>
      <c r="V84" s="125" t="s">
        <v>1675</v>
      </c>
      <c r="W84" s="125" t="s">
        <v>538</v>
      </c>
      <c r="X84" s="125"/>
    </row>
    <row r="85" spans="1:24" s="16" customFormat="1" x14ac:dyDescent="0.25">
      <c r="A85" s="123">
        <v>8302159</v>
      </c>
      <c r="B85" s="124" t="s">
        <v>176</v>
      </c>
      <c r="C85" s="125" t="s">
        <v>175</v>
      </c>
      <c r="D85" s="123">
        <v>145010</v>
      </c>
      <c r="E85" s="125" t="s">
        <v>808</v>
      </c>
      <c r="F85" s="126" t="s">
        <v>765</v>
      </c>
      <c r="G85" s="123" t="s">
        <v>560</v>
      </c>
      <c r="H85" s="131"/>
      <c r="I85" s="132">
        <v>1</v>
      </c>
      <c r="J85" s="125" t="s">
        <v>749</v>
      </c>
      <c r="K85" s="128">
        <v>45243</v>
      </c>
      <c r="L85" s="128">
        <v>47069</v>
      </c>
      <c r="M85" s="129" t="s">
        <v>562</v>
      </c>
      <c r="N85" s="129" t="s">
        <v>809</v>
      </c>
      <c r="O85" s="133">
        <v>75</v>
      </c>
      <c r="P85" s="123" t="s">
        <v>571</v>
      </c>
      <c r="Q85" s="127"/>
      <c r="R85" s="128"/>
      <c r="S85" s="126"/>
      <c r="T85" s="125" t="s">
        <v>810</v>
      </c>
      <c r="U85" s="123" t="s">
        <v>560</v>
      </c>
      <c r="V85" s="125" t="s">
        <v>1675</v>
      </c>
      <c r="W85" s="125" t="s">
        <v>538</v>
      </c>
      <c r="X85" s="125"/>
    </row>
    <row r="86" spans="1:24" s="16" customFormat="1" x14ac:dyDescent="0.25">
      <c r="A86" s="123">
        <v>8302160</v>
      </c>
      <c r="B86" s="124" t="s">
        <v>178</v>
      </c>
      <c r="C86" s="125" t="s">
        <v>177</v>
      </c>
      <c r="D86" s="123">
        <v>147000</v>
      </c>
      <c r="E86" s="125" t="s">
        <v>811</v>
      </c>
      <c r="F86" s="126" t="s">
        <v>812</v>
      </c>
      <c r="G86" s="123" t="s">
        <v>560</v>
      </c>
      <c r="H86" s="131"/>
      <c r="I86" s="132">
        <v>1</v>
      </c>
      <c r="J86" s="125" t="s">
        <v>813</v>
      </c>
      <c r="K86" s="128">
        <v>45328</v>
      </c>
      <c r="L86" s="128">
        <v>47155</v>
      </c>
      <c r="M86" s="129" t="s">
        <v>567</v>
      </c>
      <c r="N86" s="129"/>
      <c r="O86" s="133">
        <v>2076.61</v>
      </c>
      <c r="P86" s="123" t="s">
        <v>585</v>
      </c>
      <c r="Q86" s="130">
        <v>150</v>
      </c>
      <c r="R86" s="128">
        <v>45328</v>
      </c>
      <c r="S86" s="126"/>
      <c r="T86" s="125" t="s">
        <v>814</v>
      </c>
      <c r="U86" s="123" t="s">
        <v>560</v>
      </c>
      <c r="V86" s="125" t="s">
        <v>1675</v>
      </c>
      <c r="W86" s="125" t="s">
        <v>538</v>
      </c>
      <c r="X86" s="125"/>
    </row>
    <row r="87" spans="1:24" s="16" customFormat="1" ht="45" x14ac:dyDescent="0.25">
      <c r="A87" s="123">
        <v>8302161</v>
      </c>
      <c r="B87" s="124" t="s">
        <v>180</v>
      </c>
      <c r="C87" s="125" t="s">
        <v>179</v>
      </c>
      <c r="D87" s="123">
        <v>143000</v>
      </c>
      <c r="E87" s="125" t="s">
        <v>815</v>
      </c>
      <c r="F87" s="126" t="s">
        <v>816</v>
      </c>
      <c r="G87" s="123" t="s">
        <v>560</v>
      </c>
      <c r="H87" s="131"/>
      <c r="I87" s="132">
        <v>3</v>
      </c>
      <c r="J87" s="125" t="s">
        <v>817</v>
      </c>
      <c r="K87" s="128">
        <v>45016</v>
      </c>
      <c r="L87" s="128">
        <v>46111</v>
      </c>
      <c r="M87" s="129" t="s">
        <v>818</v>
      </c>
      <c r="N87" s="129"/>
      <c r="O87" s="133">
        <v>1374.8</v>
      </c>
      <c r="P87" s="123" t="s">
        <v>563</v>
      </c>
      <c r="Q87" s="127"/>
      <c r="R87" s="128"/>
      <c r="S87" s="126"/>
      <c r="T87" s="125" t="s">
        <v>819</v>
      </c>
      <c r="U87" s="123" t="s">
        <v>560</v>
      </c>
      <c r="V87" s="125" t="s">
        <v>1675</v>
      </c>
      <c r="W87" s="125" t="s">
        <v>538</v>
      </c>
      <c r="X87" s="125"/>
    </row>
    <row r="88" spans="1:24" s="16" customFormat="1" x14ac:dyDescent="0.25">
      <c r="A88" s="123">
        <v>8302172</v>
      </c>
      <c r="B88" s="124" t="s">
        <v>182</v>
      </c>
      <c r="C88" s="125" t="s">
        <v>181</v>
      </c>
      <c r="D88" s="123">
        <v>143000</v>
      </c>
      <c r="E88" s="125" t="s">
        <v>820</v>
      </c>
      <c r="F88" s="126" t="s">
        <v>821</v>
      </c>
      <c r="G88" s="123" t="s">
        <v>560</v>
      </c>
      <c r="H88" s="131"/>
      <c r="I88" s="132">
        <v>1</v>
      </c>
      <c r="J88" s="125" t="s">
        <v>616</v>
      </c>
      <c r="K88" s="128">
        <v>44911</v>
      </c>
      <c r="L88" s="128">
        <v>46737</v>
      </c>
      <c r="M88" s="129" t="s">
        <v>579</v>
      </c>
      <c r="N88" s="129" t="s">
        <v>579</v>
      </c>
      <c r="O88" s="133">
        <v>265.86</v>
      </c>
      <c r="P88" s="123" t="s">
        <v>571</v>
      </c>
      <c r="Q88" s="127"/>
      <c r="R88" s="128"/>
      <c r="S88" s="126"/>
      <c r="T88" s="125" t="s">
        <v>822</v>
      </c>
      <c r="U88" s="123" t="s">
        <v>560</v>
      </c>
      <c r="V88" s="125" t="s">
        <v>1675</v>
      </c>
      <c r="W88" s="125" t="s">
        <v>538</v>
      </c>
      <c r="X88" s="125"/>
    </row>
    <row r="89" spans="1:24" s="16" customFormat="1" x14ac:dyDescent="0.25">
      <c r="A89" s="123">
        <v>8302172</v>
      </c>
      <c r="B89" s="124" t="s">
        <v>182</v>
      </c>
      <c r="C89" s="125" t="s">
        <v>181</v>
      </c>
      <c r="D89" s="123">
        <v>143000</v>
      </c>
      <c r="E89" s="125" t="s">
        <v>820</v>
      </c>
      <c r="F89" s="126" t="s">
        <v>823</v>
      </c>
      <c r="G89" s="123" t="s">
        <v>560</v>
      </c>
      <c r="H89" s="131"/>
      <c r="I89" s="132">
        <v>1</v>
      </c>
      <c r="J89" s="125" t="s">
        <v>616</v>
      </c>
      <c r="K89" s="128">
        <v>44911</v>
      </c>
      <c r="L89" s="128">
        <v>46737</v>
      </c>
      <c r="M89" s="129" t="s">
        <v>562</v>
      </c>
      <c r="N89" s="129" t="s">
        <v>562</v>
      </c>
      <c r="O89" s="133">
        <v>265.86</v>
      </c>
      <c r="P89" s="123" t="s">
        <v>571</v>
      </c>
      <c r="Q89" s="127"/>
      <c r="R89" s="128"/>
      <c r="S89" s="126"/>
      <c r="T89" s="125" t="s">
        <v>822</v>
      </c>
      <c r="U89" s="123" t="s">
        <v>560</v>
      </c>
      <c r="V89" s="125" t="s">
        <v>1675</v>
      </c>
      <c r="W89" s="125" t="s">
        <v>538</v>
      </c>
      <c r="X89" s="125"/>
    </row>
    <row r="90" spans="1:24" s="16" customFormat="1" ht="30" x14ac:dyDescent="0.25">
      <c r="A90" s="123">
        <v>8302174</v>
      </c>
      <c r="B90" s="124" t="s">
        <v>186</v>
      </c>
      <c r="C90" s="125" t="s">
        <v>185</v>
      </c>
      <c r="D90" s="123">
        <v>143000</v>
      </c>
      <c r="E90" s="125" t="s">
        <v>824</v>
      </c>
      <c r="F90" s="126" t="s">
        <v>825</v>
      </c>
      <c r="G90" s="123" t="s">
        <v>560</v>
      </c>
      <c r="H90" s="131"/>
      <c r="I90" s="132">
        <v>1</v>
      </c>
      <c r="J90" s="125" t="s">
        <v>561</v>
      </c>
      <c r="K90" s="128">
        <v>45099</v>
      </c>
      <c r="L90" s="128">
        <v>46925</v>
      </c>
      <c r="M90" s="129" t="s">
        <v>567</v>
      </c>
      <c r="N90" s="129"/>
      <c r="O90" s="133">
        <v>438.11</v>
      </c>
      <c r="P90" s="123" t="s">
        <v>563</v>
      </c>
      <c r="Q90" s="127"/>
      <c r="R90" s="128"/>
      <c r="S90" s="126" t="s">
        <v>645</v>
      </c>
      <c r="T90" s="125" t="s">
        <v>826</v>
      </c>
      <c r="U90" s="123" t="s">
        <v>560</v>
      </c>
      <c r="V90" s="125" t="s">
        <v>1675</v>
      </c>
      <c r="W90" s="125" t="s">
        <v>538</v>
      </c>
      <c r="X90" s="125"/>
    </row>
    <row r="91" spans="1:24" s="16" customFormat="1" x14ac:dyDescent="0.25">
      <c r="A91" s="123">
        <v>8302179</v>
      </c>
      <c r="B91" s="124" t="s">
        <v>192</v>
      </c>
      <c r="C91" s="125" t="s">
        <v>191</v>
      </c>
      <c r="D91" s="123">
        <v>143000</v>
      </c>
      <c r="E91" s="125" t="s">
        <v>827</v>
      </c>
      <c r="F91" s="126" t="s">
        <v>566</v>
      </c>
      <c r="G91" s="123" t="s">
        <v>560</v>
      </c>
      <c r="H91" s="131"/>
      <c r="I91" s="132">
        <v>1</v>
      </c>
      <c r="J91" s="125" t="s">
        <v>658</v>
      </c>
      <c r="K91" s="128">
        <v>45199</v>
      </c>
      <c r="L91" s="128">
        <v>47026</v>
      </c>
      <c r="M91" s="129" t="s">
        <v>567</v>
      </c>
      <c r="N91" s="129"/>
      <c r="O91" s="133">
        <v>763</v>
      </c>
      <c r="P91" s="123" t="s">
        <v>563</v>
      </c>
      <c r="Q91" s="127"/>
      <c r="R91" s="128"/>
      <c r="S91" s="126"/>
      <c r="T91" s="125" t="s">
        <v>828</v>
      </c>
      <c r="U91" s="123" t="s">
        <v>560</v>
      </c>
      <c r="V91" s="125" t="s">
        <v>1675</v>
      </c>
      <c r="W91" s="125" t="s">
        <v>538</v>
      </c>
      <c r="X91" s="125"/>
    </row>
    <row r="92" spans="1:24" s="16" customFormat="1" ht="45" x14ac:dyDescent="0.25">
      <c r="A92" s="123">
        <v>8302179</v>
      </c>
      <c r="B92" s="124" t="s">
        <v>192</v>
      </c>
      <c r="C92" s="125" t="s">
        <v>191</v>
      </c>
      <c r="D92" s="123">
        <v>145010</v>
      </c>
      <c r="E92" s="125" t="s">
        <v>827</v>
      </c>
      <c r="F92" s="126" t="s">
        <v>829</v>
      </c>
      <c r="G92" s="123" t="s">
        <v>560</v>
      </c>
      <c r="H92" s="1"/>
      <c r="I92" s="132">
        <v>1</v>
      </c>
      <c r="J92" s="125" t="s">
        <v>661</v>
      </c>
      <c r="K92" s="128">
        <v>45187</v>
      </c>
      <c r="L92" s="128">
        <v>47013</v>
      </c>
      <c r="M92" s="129" t="s">
        <v>562</v>
      </c>
      <c r="N92" s="129"/>
      <c r="O92" s="2">
        <v>264</v>
      </c>
      <c r="P92" s="123" t="s">
        <v>563</v>
      </c>
      <c r="Q92" s="127"/>
      <c r="R92" s="128"/>
      <c r="S92" s="126"/>
      <c r="T92" s="125" t="s">
        <v>828</v>
      </c>
      <c r="U92" s="123" t="s">
        <v>560</v>
      </c>
      <c r="V92" s="125" t="s">
        <v>1675</v>
      </c>
      <c r="W92" s="125" t="s">
        <v>538</v>
      </c>
      <c r="X92" s="126" t="s">
        <v>830</v>
      </c>
    </row>
    <row r="93" spans="1:24" s="16" customFormat="1" x14ac:dyDescent="0.25">
      <c r="A93" s="123">
        <v>8302187</v>
      </c>
      <c r="B93" s="124" t="s">
        <v>200</v>
      </c>
      <c r="C93" s="125" t="s">
        <v>199</v>
      </c>
      <c r="D93" s="123">
        <v>143000</v>
      </c>
      <c r="E93" s="125" t="s">
        <v>831</v>
      </c>
      <c r="F93" s="126" t="s">
        <v>832</v>
      </c>
      <c r="G93" s="123" t="s">
        <v>560</v>
      </c>
      <c r="H93" s="131"/>
      <c r="I93" s="132">
        <v>2</v>
      </c>
      <c r="J93" s="125" t="s">
        <v>561</v>
      </c>
      <c r="K93" s="128">
        <v>45383</v>
      </c>
      <c r="L93" s="128">
        <v>47208</v>
      </c>
      <c r="M93" s="129" t="s">
        <v>567</v>
      </c>
      <c r="N93" s="129" t="s">
        <v>833</v>
      </c>
      <c r="O93" s="2">
        <v>137.9</v>
      </c>
      <c r="P93" s="123" t="s">
        <v>563</v>
      </c>
      <c r="Q93" s="127"/>
      <c r="R93" s="128"/>
      <c r="S93" s="126"/>
      <c r="T93" s="125" t="s">
        <v>834</v>
      </c>
      <c r="U93" s="123" t="s">
        <v>560</v>
      </c>
      <c r="V93" s="125" t="s">
        <v>1675</v>
      </c>
      <c r="W93" s="125" t="s">
        <v>538</v>
      </c>
      <c r="X93" s="125"/>
    </row>
    <row r="94" spans="1:24" s="16" customFormat="1" ht="30" x14ac:dyDescent="0.25">
      <c r="A94" s="123">
        <v>8302190</v>
      </c>
      <c r="B94" s="124" t="s">
        <v>202</v>
      </c>
      <c r="C94" s="125" t="s">
        <v>201</v>
      </c>
      <c r="D94" s="123">
        <v>140070</v>
      </c>
      <c r="E94" s="125" t="s">
        <v>835</v>
      </c>
      <c r="F94" s="126" t="s">
        <v>836</v>
      </c>
      <c r="G94" s="123" t="s">
        <v>560</v>
      </c>
      <c r="H94" s="131"/>
      <c r="I94" s="132">
        <v>5</v>
      </c>
      <c r="J94" s="125" t="s">
        <v>837</v>
      </c>
      <c r="K94" s="128">
        <v>44816</v>
      </c>
      <c r="L94" s="128">
        <v>46641</v>
      </c>
      <c r="M94" s="129" t="s">
        <v>562</v>
      </c>
      <c r="N94" s="129"/>
      <c r="O94" s="133">
        <v>156</v>
      </c>
      <c r="P94" s="123" t="s">
        <v>563</v>
      </c>
      <c r="Q94" s="130">
        <v>165</v>
      </c>
      <c r="R94" s="128">
        <v>44816</v>
      </c>
      <c r="S94" s="126" t="s">
        <v>838</v>
      </c>
      <c r="T94" s="125" t="s">
        <v>839</v>
      </c>
      <c r="U94" s="123" t="s">
        <v>560</v>
      </c>
      <c r="V94" s="125" t="s">
        <v>1675</v>
      </c>
      <c r="W94" s="125" t="s">
        <v>538</v>
      </c>
      <c r="X94" s="125"/>
    </row>
    <row r="95" spans="1:24" s="16" customFormat="1" ht="30" x14ac:dyDescent="0.25">
      <c r="A95" s="123">
        <v>8302190</v>
      </c>
      <c r="B95" s="124" t="s">
        <v>202</v>
      </c>
      <c r="C95" s="125" t="s">
        <v>201</v>
      </c>
      <c r="D95" s="123">
        <v>140070</v>
      </c>
      <c r="E95" s="125" t="s">
        <v>835</v>
      </c>
      <c r="F95" s="126" t="s">
        <v>840</v>
      </c>
      <c r="G95" s="123" t="s">
        <v>560</v>
      </c>
      <c r="H95" s="131"/>
      <c r="I95" s="132">
        <v>2</v>
      </c>
      <c r="J95" s="125" t="s">
        <v>561</v>
      </c>
      <c r="K95" s="128">
        <v>44509</v>
      </c>
      <c r="L95" s="128">
        <v>46334</v>
      </c>
      <c r="M95" s="129" t="s">
        <v>562</v>
      </c>
      <c r="N95" s="129"/>
      <c r="O95" s="133">
        <v>714.54</v>
      </c>
      <c r="P95" s="123" t="s">
        <v>563</v>
      </c>
      <c r="Q95" s="127"/>
      <c r="R95" s="128"/>
      <c r="S95" s="126"/>
      <c r="T95" s="125" t="s">
        <v>839</v>
      </c>
      <c r="U95" s="123" t="s">
        <v>560</v>
      </c>
      <c r="V95" s="125" t="s">
        <v>1675</v>
      </c>
      <c r="W95" s="125" t="s">
        <v>538</v>
      </c>
      <c r="X95" s="125"/>
    </row>
    <row r="96" spans="1:24" s="16" customFormat="1" x14ac:dyDescent="0.25">
      <c r="A96" s="123">
        <v>8302196</v>
      </c>
      <c r="B96" s="124" t="s">
        <v>206</v>
      </c>
      <c r="C96" s="125" t="s">
        <v>205</v>
      </c>
      <c r="D96" s="123">
        <v>143000</v>
      </c>
      <c r="E96" s="125" t="s">
        <v>841</v>
      </c>
      <c r="F96" s="126" t="s">
        <v>842</v>
      </c>
      <c r="G96" s="123" t="s">
        <v>560</v>
      </c>
      <c r="H96" s="131"/>
      <c r="I96" s="132">
        <v>1</v>
      </c>
      <c r="J96" s="125" t="s">
        <v>561</v>
      </c>
      <c r="K96" s="128">
        <v>45200</v>
      </c>
      <c r="L96" s="128">
        <v>47026</v>
      </c>
      <c r="M96" s="129" t="s">
        <v>567</v>
      </c>
      <c r="N96" s="129" t="s">
        <v>567</v>
      </c>
      <c r="O96" s="133">
        <v>500</v>
      </c>
      <c r="P96" s="123" t="s">
        <v>571</v>
      </c>
      <c r="Q96" s="127"/>
      <c r="R96" s="128"/>
      <c r="S96" s="126"/>
      <c r="T96" s="125" t="s">
        <v>843</v>
      </c>
      <c r="U96" s="123" t="s">
        <v>560</v>
      </c>
      <c r="V96" s="125" t="s">
        <v>1675</v>
      </c>
      <c r="W96" s="125" t="s">
        <v>538</v>
      </c>
      <c r="X96" s="125"/>
    </row>
    <row r="97" spans="1:24" s="16" customFormat="1" x14ac:dyDescent="0.25">
      <c r="A97" s="123">
        <v>8302202</v>
      </c>
      <c r="B97" s="124" t="s">
        <v>210</v>
      </c>
      <c r="C97" s="125" t="s">
        <v>209</v>
      </c>
      <c r="D97" s="123">
        <v>140000</v>
      </c>
      <c r="E97" s="125" t="s">
        <v>846</v>
      </c>
      <c r="F97" s="126" t="s">
        <v>847</v>
      </c>
      <c r="G97" s="123" t="s">
        <v>560</v>
      </c>
      <c r="H97" s="131"/>
      <c r="I97" s="132">
        <v>1</v>
      </c>
      <c r="J97" s="125" t="s">
        <v>561</v>
      </c>
      <c r="K97" s="128">
        <v>42541</v>
      </c>
      <c r="L97" s="128">
        <v>46194</v>
      </c>
      <c r="M97" s="129" t="s">
        <v>567</v>
      </c>
      <c r="N97" s="129" t="s">
        <v>567</v>
      </c>
      <c r="O97" s="133">
        <v>978</v>
      </c>
      <c r="P97" s="123" t="s">
        <v>563</v>
      </c>
      <c r="Q97" s="127"/>
      <c r="R97" s="128"/>
      <c r="S97" s="126" t="s">
        <v>848</v>
      </c>
      <c r="T97" s="125" t="s">
        <v>849</v>
      </c>
      <c r="U97" s="123" t="s">
        <v>560</v>
      </c>
      <c r="V97" s="125" t="s">
        <v>1675</v>
      </c>
      <c r="W97" s="125" t="s">
        <v>538</v>
      </c>
      <c r="X97" s="125"/>
    </row>
    <row r="98" spans="1:24" s="16" customFormat="1" x14ac:dyDescent="0.25">
      <c r="A98" s="123">
        <v>8302219</v>
      </c>
      <c r="B98" s="124" t="s">
        <v>216</v>
      </c>
      <c r="C98" s="125" t="s">
        <v>215</v>
      </c>
      <c r="D98" s="123">
        <v>143000</v>
      </c>
      <c r="E98" s="125" t="s">
        <v>850</v>
      </c>
      <c r="F98" s="126" t="s">
        <v>851</v>
      </c>
      <c r="G98" s="123" t="s">
        <v>560</v>
      </c>
      <c r="H98" s="131"/>
      <c r="I98" s="132">
        <v>2</v>
      </c>
      <c r="J98" s="125" t="s">
        <v>561</v>
      </c>
      <c r="K98" s="128">
        <v>44986</v>
      </c>
      <c r="L98" s="128">
        <v>46112</v>
      </c>
      <c r="M98" s="129" t="s">
        <v>664</v>
      </c>
      <c r="N98" s="129"/>
      <c r="O98" s="133">
        <v>658</v>
      </c>
      <c r="P98" s="123" t="s">
        <v>563</v>
      </c>
      <c r="Q98" s="127"/>
      <c r="R98" s="128"/>
      <c r="S98" s="126" t="s">
        <v>852</v>
      </c>
      <c r="T98" s="125" t="s">
        <v>853</v>
      </c>
      <c r="U98" s="123" t="s">
        <v>560</v>
      </c>
      <c r="V98" s="125" t="s">
        <v>1675</v>
      </c>
      <c r="W98" s="125" t="s">
        <v>538</v>
      </c>
      <c r="X98" s="125"/>
    </row>
    <row r="99" spans="1:24" s="16" customFormat="1" x14ac:dyDescent="0.25">
      <c r="A99" s="123">
        <v>8302227</v>
      </c>
      <c r="B99" s="124" t="s">
        <v>220</v>
      </c>
      <c r="C99" s="125" t="s">
        <v>219</v>
      </c>
      <c r="D99" s="123">
        <v>143000</v>
      </c>
      <c r="E99" s="125" t="s">
        <v>854</v>
      </c>
      <c r="F99" s="126" t="s">
        <v>566</v>
      </c>
      <c r="G99" s="123" t="s">
        <v>560</v>
      </c>
      <c r="H99" s="131"/>
      <c r="I99" s="132">
        <v>1</v>
      </c>
      <c r="J99" s="125" t="s">
        <v>561</v>
      </c>
      <c r="K99" s="128">
        <v>45240</v>
      </c>
      <c r="L99" s="128">
        <v>47067</v>
      </c>
      <c r="M99" s="129" t="s">
        <v>567</v>
      </c>
      <c r="N99" s="129"/>
      <c r="O99" s="133">
        <v>1000</v>
      </c>
      <c r="P99" s="123" t="s">
        <v>563</v>
      </c>
      <c r="Q99" s="127"/>
      <c r="R99" s="128"/>
      <c r="S99" s="126"/>
      <c r="T99" s="125" t="s">
        <v>855</v>
      </c>
      <c r="U99" s="123" t="s">
        <v>560</v>
      </c>
      <c r="V99" s="125" t="s">
        <v>1675</v>
      </c>
      <c r="W99" s="125" t="s">
        <v>538</v>
      </c>
      <c r="X99" s="125"/>
    </row>
    <row r="100" spans="1:24" s="16" customFormat="1" x14ac:dyDescent="0.25">
      <c r="A100" s="123">
        <v>8302228</v>
      </c>
      <c r="B100" s="124" t="s">
        <v>222</v>
      </c>
      <c r="C100" s="125" t="s">
        <v>221</v>
      </c>
      <c r="D100" s="123">
        <v>143000</v>
      </c>
      <c r="E100" s="125" t="s">
        <v>856</v>
      </c>
      <c r="F100" s="126" t="s">
        <v>566</v>
      </c>
      <c r="G100" s="123" t="s">
        <v>560</v>
      </c>
      <c r="H100" s="131"/>
      <c r="I100" s="132">
        <v>1</v>
      </c>
      <c r="J100" s="125" t="s">
        <v>561</v>
      </c>
      <c r="K100" s="128">
        <v>44986</v>
      </c>
      <c r="L100" s="128">
        <v>46812</v>
      </c>
      <c r="M100" s="129" t="s">
        <v>641</v>
      </c>
      <c r="N100" s="129"/>
      <c r="O100" s="133">
        <v>505.2</v>
      </c>
      <c r="P100" s="123" t="s">
        <v>563</v>
      </c>
      <c r="Q100" s="127"/>
      <c r="R100" s="128"/>
      <c r="S100" s="126"/>
      <c r="T100" s="125" t="s">
        <v>857</v>
      </c>
      <c r="U100" s="123" t="s">
        <v>560</v>
      </c>
      <c r="V100" s="125" t="s">
        <v>1675</v>
      </c>
      <c r="W100" s="125" t="s">
        <v>538</v>
      </c>
      <c r="X100" s="125"/>
    </row>
    <row r="101" spans="1:24" s="16" customFormat="1" x14ac:dyDescent="0.25">
      <c r="A101" s="123">
        <v>8302228</v>
      </c>
      <c r="B101" s="124" t="s">
        <v>222</v>
      </c>
      <c r="C101" s="125" t="s">
        <v>221</v>
      </c>
      <c r="D101" s="123">
        <v>143000</v>
      </c>
      <c r="E101" s="125" t="s">
        <v>856</v>
      </c>
      <c r="F101" s="126" t="s">
        <v>566</v>
      </c>
      <c r="G101" s="123" t="s">
        <v>560</v>
      </c>
      <c r="H101" s="131"/>
      <c r="I101" s="132">
        <v>1</v>
      </c>
      <c r="J101" s="125" t="s">
        <v>561</v>
      </c>
      <c r="K101" s="128">
        <v>44986</v>
      </c>
      <c r="L101" s="128">
        <v>46812</v>
      </c>
      <c r="M101" s="129" t="s">
        <v>641</v>
      </c>
      <c r="N101" s="129"/>
      <c r="O101" s="133">
        <v>192.88</v>
      </c>
      <c r="P101" s="123" t="s">
        <v>563</v>
      </c>
      <c r="Q101" s="127"/>
      <c r="R101" s="128"/>
      <c r="S101" s="126"/>
      <c r="T101" s="125" t="s">
        <v>857</v>
      </c>
      <c r="U101" s="123" t="s">
        <v>560</v>
      </c>
      <c r="V101" s="125" t="s">
        <v>1675</v>
      </c>
      <c r="W101" s="125" t="s">
        <v>538</v>
      </c>
      <c r="X101" s="125"/>
    </row>
    <row r="102" spans="1:24" s="16" customFormat="1" x14ac:dyDescent="0.25">
      <c r="A102" s="123">
        <v>8302228</v>
      </c>
      <c r="B102" s="124" t="s">
        <v>222</v>
      </c>
      <c r="C102" s="125" t="s">
        <v>221</v>
      </c>
      <c r="D102" s="123">
        <v>143000</v>
      </c>
      <c r="E102" s="125" t="s">
        <v>856</v>
      </c>
      <c r="F102" s="126" t="s">
        <v>566</v>
      </c>
      <c r="G102" s="123" t="s">
        <v>560</v>
      </c>
      <c r="H102" s="131"/>
      <c r="I102" s="132">
        <v>1</v>
      </c>
      <c r="J102" s="125" t="s">
        <v>561</v>
      </c>
      <c r="K102" s="128">
        <v>44136</v>
      </c>
      <c r="L102" s="128">
        <v>45961</v>
      </c>
      <c r="M102" s="129" t="s">
        <v>641</v>
      </c>
      <c r="N102" s="129"/>
      <c r="O102" s="133">
        <v>23.09</v>
      </c>
      <c r="P102" s="123" t="s">
        <v>563</v>
      </c>
      <c r="Q102" s="127"/>
      <c r="R102" s="128"/>
      <c r="S102" s="126"/>
      <c r="T102" s="125" t="s">
        <v>857</v>
      </c>
      <c r="U102" s="123" t="s">
        <v>560</v>
      </c>
      <c r="V102" s="125" t="s">
        <v>1675</v>
      </c>
      <c r="W102" s="125" t="s">
        <v>538</v>
      </c>
      <c r="X102" s="125"/>
    </row>
    <row r="103" spans="1:24" s="16" customFormat="1" x14ac:dyDescent="0.25">
      <c r="A103" s="123">
        <v>8302239</v>
      </c>
      <c r="B103" s="124" t="s">
        <v>226</v>
      </c>
      <c r="C103" s="125" t="s">
        <v>225</v>
      </c>
      <c r="D103" s="123">
        <v>120000</v>
      </c>
      <c r="E103" s="125" t="s">
        <v>858</v>
      </c>
      <c r="F103" s="126" t="s">
        <v>859</v>
      </c>
      <c r="G103" s="123" t="s">
        <v>560</v>
      </c>
      <c r="H103" s="131"/>
      <c r="I103" s="132">
        <v>1</v>
      </c>
      <c r="J103" s="125" t="s">
        <v>860</v>
      </c>
      <c r="K103" s="128">
        <v>44827</v>
      </c>
      <c r="L103" s="128">
        <v>45923</v>
      </c>
      <c r="M103" s="129" t="s">
        <v>590</v>
      </c>
      <c r="N103" s="129"/>
      <c r="O103" s="133">
        <v>239</v>
      </c>
      <c r="P103" s="123" t="s">
        <v>585</v>
      </c>
      <c r="Q103" s="127"/>
      <c r="R103" s="128"/>
      <c r="S103" s="126"/>
      <c r="T103" s="125" t="s">
        <v>861</v>
      </c>
      <c r="U103" s="123" t="s">
        <v>560</v>
      </c>
      <c r="V103" s="125" t="s">
        <v>1675</v>
      </c>
      <c r="W103" s="125" t="s">
        <v>538</v>
      </c>
      <c r="X103" s="125"/>
    </row>
    <row r="104" spans="1:24" s="16" customFormat="1" x14ac:dyDescent="0.25">
      <c r="A104" s="123">
        <v>8302243</v>
      </c>
      <c r="B104" s="124" t="s">
        <v>230</v>
      </c>
      <c r="C104" s="125" t="s">
        <v>229</v>
      </c>
      <c r="D104" s="123">
        <v>143000</v>
      </c>
      <c r="E104" s="125" t="s">
        <v>862</v>
      </c>
      <c r="F104" s="126" t="s">
        <v>863</v>
      </c>
      <c r="G104" s="123" t="s">
        <v>560</v>
      </c>
      <c r="H104" s="131"/>
      <c r="I104" s="132">
        <v>2</v>
      </c>
      <c r="J104" s="125" t="s">
        <v>561</v>
      </c>
      <c r="K104" s="128">
        <v>45034</v>
      </c>
      <c r="L104" s="128">
        <v>46861</v>
      </c>
      <c r="M104" s="129" t="s">
        <v>864</v>
      </c>
      <c r="N104" s="129"/>
      <c r="O104" s="133">
        <v>300</v>
      </c>
      <c r="P104" s="123" t="s">
        <v>563</v>
      </c>
      <c r="Q104" s="127"/>
      <c r="R104" s="128"/>
      <c r="S104" s="126"/>
      <c r="T104" s="125" t="s">
        <v>865</v>
      </c>
      <c r="U104" s="123" t="s">
        <v>560</v>
      </c>
      <c r="V104" s="125" t="s">
        <v>1675</v>
      </c>
      <c r="W104" s="125" t="s">
        <v>538</v>
      </c>
      <c r="X104" s="125"/>
    </row>
    <row r="105" spans="1:24" s="16" customFormat="1" x14ac:dyDescent="0.25">
      <c r="A105" s="123">
        <v>8302244</v>
      </c>
      <c r="B105" s="124" t="s">
        <v>232</v>
      </c>
      <c r="C105" s="125" t="s">
        <v>231</v>
      </c>
      <c r="D105" s="123">
        <v>143000</v>
      </c>
      <c r="E105" s="125" t="s">
        <v>866</v>
      </c>
      <c r="F105" s="126" t="s">
        <v>851</v>
      </c>
      <c r="G105" s="123" t="s">
        <v>560</v>
      </c>
      <c r="H105" s="131"/>
      <c r="I105" s="132">
        <v>2</v>
      </c>
      <c r="J105" s="125" t="s">
        <v>867</v>
      </c>
      <c r="K105" s="128">
        <v>44313</v>
      </c>
      <c r="L105" s="128">
        <v>46139</v>
      </c>
      <c r="M105" s="129" t="s">
        <v>641</v>
      </c>
      <c r="N105" s="129"/>
      <c r="O105" s="133">
        <v>250</v>
      </c>
      <c r="P105" s="123" t="s">
        <v>563</v>
      </c>
      <c r="Q105" s="127"/>
      <c r="R105" s="128"/>
      <c r="S105" s="125"/>
      <c r="T105" s="125" t="s">
        <v>868</v>
      </c>
      <c r="U105" s="123" t="s">
        <v>560</v>
      </c>
      <c r="V105" s="125" t="s">
        <v>1675</v>
      </c>
      <c r="W105" s="125" t="s">
        <v>538</v>
      </c>
      <c r="X105" s="125"/>
    </row>
    <row r="106" spans="1:24" s="16" customFormat="1" x14ac:dyDescent="0.25">
      <c r="A106" s="123">
        <v>8302245</v>
      </c>
      <c r="B106" s="124" t="s">
        <v>234</v>
      </c>
      <c r="C106" s="125" t="s">
        <v>233</v>
      </c>
      <c r="D106" s="123">
        <v>143000</v>
      </c>
      <c r="E106" s="125" t="s">
        <v>869</v>
      </c>
      <c r="F106" s="126" t="s">
        <v>870</v>
      </c>
      <c r="G106" s="123" t="s">
        <v>560</v>
      </c>
      <c r="H106" s="131"/>
      <c r="I106" s="132">
        <v>1</v>
      </c>
      <c r="J106" s="125" t="s">
        <v>661</v>
      </c>
      <c r="K106" s="128">
        <v>44335</v>
      </c>
      <c r="L106" s="128">
        <v>45796</v>
      </c>
      <c r="M106" s="129" t="s">
        <v>871</v>
      </c>
      <c r="N106" s="129"/>
      <c r="O106" s="133">
        <v>51.26</v>
      </c>
      <c r="P106" s="123" t="s">
        <v>571</v>
      </c>
      <c r="Q106" s="127"/>
      <c r="R106" s="128"/>
      <c r="S106" s="126"/>
      <c r="T106" s="125" t="s">
        <v>872</v>
      </c>
      <c r="U106" s="123" t="s">
        <v>560</v>
      </c>
      <c r="V106" s="125" t="s">
        <v>1675</v>
      </c>
      <c r="W106" s="125" t="s">
        <v>538</v>
      </c>
      <c r="X106" s="125"/>
    </row>
    <row r="107" spans="1:24" s="16" customFormat="1" x14ac:dyDescent="0.25">
      <c r="A107" s="123">
        <v>8302255</v>
      </c>
      <c r="B107" s="124" t="s">
        <v>240</v>
      </c>
      <c r="C107" s="125" t="s">
        <v>239</v>
      </c>
      <c r="D107" s="123">
        <v>143000</v>
      </c>
      <c r="E107" s="125" t="s">
        <v>873</v>
      </c>
      <c r="F107" s="126" t="s">
        <v>566</v>
      </c>
      <c r="G107" s="123" t="s">
        <v>560</v>
      </c>
      <c r="H107" s="131"/>
      <c r="I107" s="132">
        <v>1</v>
      </c>
      <c r="J107" s="125" t="s">
        <v>561</v>
      </c>
      <c r="K107" s="128">
        <v>44075</v>
      </c>
      <c r="L107" s="128">
        <v>45900</v>
      </c>
      <c r="M107" s="129" t="s">
        <v>567</v>
      </c>
      <c r="N107" s="129"/>
      <c r="O107" s="133">
        <v>293.32</v>
      </c>
      <c r="P107" s="123" t="s">
        <v>563</v>
      </c>
      <c r="Q107" s="127"/>
      <c r="R107" s="128"/>
      <c r="S107" s="126"/>
      <c r="T107" s="125" t="s">
        <v>874</v>
      </c>
      <c r="U107" s="123" t="s">
        <v>560</v>
      </c>
      <c r="V107" s="125" t="s">
        <v>1675</v>
      </c>
      <c r="W107" s="125" t="s">
        <v>538</v>
      </c>
      <c r="X107" s="125"/>
    </row>
    <row r="108" spans="1:24" s="16" customFormat="1" x14ac:dyDescent="0.25">
      <c r="A108" s="123">
        <v>8302255</v>
      </c>
      <c r="B108" s="124" t="s">
        <v>240</v>
      </c>
      <c r="C108" s="125" t="s">
        <v>239</v>
      </c>
      <c r="D108" s="123">
        <v>124000</v>
      </c>
      <c r="E108" s="125" t="s">
        <v>873</v>
      </c>
      <c r="F108" s="126" t="s">
        <v>859</v>
      </c>
      <c r="G108" s="123" t="s">
        <v>560</v>
      </c>
      <c r="H108" s="131"/>
      <c r="I108" s="132">
        <v>1</v>
      </c>
      <c r="J108" s="125" t="s">
        <v>875</v>
      </c>
      <c r="K108" s="128">
        <v>44930</v>
      </c>
      <c r="L108" s="128">
        <v>46025</v>
      </c>
      <c r="M108" s="129" t="s">
        <v>590</v>
      </c>
      <c r="N108" s="129"/>
      <c r="O108" s="133">
        <v>190</v>
      </c>
      <c r="P108" s="123" t="s">
        <v>585</v>
      </c>
      <c r="Q108" s="127"/>
      <c r="R108" s="128"/>
      <c r="S108" s="126"/>
      <c r="T108" s="125" t="s">
        <v>874</v>
      </c>
      <c r="U108" s="123" t="s">
        <v>560</v>
      </c>
      <c r="V108" s="125" t="s">
        <v>1675</v>
      </c>
      <c r="W108" s="125" t="s">
        <v>538</v>
      </c>
      <c r="X108" s="125"/>
    </row>
    <row r="109" spans="1:24" s="16" customFormat="1" x14ac:dyDescent="0.25">
      <c r="A109" s="123">
        <v>8302257</v>
      </c>
      <c r="B109" s="124" t="s">
        <v>242</v>
      </c>
      <c r="C109" s="125" t="s">
        <v>241</v>
      </c>
      <c r="D109" s="123">
        <v>143040</v>
      </c>
      <c r="E109" s="125" t="s">
        <v>876</v>
      </c>
      <c r="F109" s="126" t="s">
        <v>566</v>
      </c>
      <c r="G109" s="123" t="s">
        <v>560</v>
      </c>
      <c r="H109" s="131"/>
      <c r="I109" s="132">
        <v>1</v>
      </c>
      <c r="J109" s="125" t="s">
        <v>877</v>
      </c>
      <c r="K109" s="128">
        <v>44747</v>
      </c>
      <c r="L109" s="128">
        <v>46573</v>
      </c>
      <c r="M109" s="129" t="s">
        <v>567</v>
      </c>
      <c r="N109" s="129"/>
      <c r="O109" s="133">
        <v>355</v>
      </c>
      <c r="P109" s="123" t="s">
        <v>563</v>
      </c>
      <c r="Q109" s="127"/>
      <c r="R109" s="128"/>
      <c r="S109" s="126"/>
      <c r="T109" s="125" t="s">
        <v>878</v>
      </c>
      <c r="U109" s="123" t="s">
        <v>560</v>
      </c>
      <c r="V109" s="125" t="s">
        <v>1675</v>
      </c>
      <c r="W109" s="125" t="s">
        <v>538</v>
      </c>
      <c r="X109" s="125"/>
    </row>
    <row r="110" spans="1:24" s="16" customFormat="1" x14ac:dyDescent="0.25">
      <c r="A110" s="123">
        <v>8302258</v>
      </c>
      <c r="B110" s="124" t="s">
        <v>244</v>
      </c>
      <c r="C110" s="125" t="s">
        <v>243</v>
      </c>
      <c r="D110" s="123">
        <v>143040</v>
      </c>
      <c r="E110" s="125" t="s">
        <v>876</v>
      </c>
      <c r="F110" s="126" t="s">
        <v>566</v>
      </c>
      <c r="G110" s="123" t="s">
        <v>560</v>
      </c>
      <c r="H110" s="131"/>
      <c r="I110" s="132">
        <v>1</v>
      </c>
      <c r="J110" s="125" t="s">
        <v>658</v>
      </c>
      <c r="K110" s="128">
        <v>44475</v>
      </c>
      <c r="L110" s="128">
        <v>46301</v>
      </c>
      <c r="M110" s="129" t="s">
        <v>567</v>
      </c>
      <c r="N110" s="129"/>
      <c r="O110" s="133">
        <v>1111</v>
      </c>
      <c r="P110" s="123" t="s">
        <v>563</v>
      </c>
      <c r="Q110" s="127"/>
      <c r="R110" s="128"/>
      <c r="S110" s="126"/>
      <c r="T110" s="125" t="s">
        <v>879</v>
      </c>
      <c r="U110" s="123" t="s">
        <v>560</v>
      </c>
      <c r="V110" s="125" t="s">
        <v>1675</v>
      </c>
      <c r="W110" s="125" t="s">
        <v>538</v>
      </c>
      <c r="X110" s="125"/>
    </row>
    <row r="111" spans="1:24" s="16" customFormat="1" x14ac:dyDescent="0.25">
      <c r="A111" s="123">
        <v>8302262</v>
      </c>
      <c r="B111" s="124" t="s">
        <v>248</v>
      </c>
      <c r="C111" s="125" t="s">
        <v>247</v>
      </c>
      <c r="D111" s="123">
        <v>143000</v>
      </c>
      <c r="E111" s="125" t="s">
        <v>880</v>
      </c>
      <c r="F111" s="126" t="s">
        <v>881</v>
      </c>
      <c r="G111" s="123" t="s">
        <v>560</v>
      </c>
      <c r="H111" s="131"/>
      <c r="I111" s="132">
        <v>1</v>
      </c>
      <c r="J111" s="125" t="s">
        <v>882</v>
      </c>
      <c r="K111" s="128">
        <v>44445</v>
      </c>
      <c r="L111" s="128">
        <v>46271</v>
      </c>
      <c r="M111" s="129" t="s">
        <v>567</v>
      </c>
      <c r="N111" s="129"/>
      <c r="O111" s="133">
        <v>99.31</v>
      </c>
      <c r="P111" s="123" t="s">
        <v>571</v>
      </c>
      <c r="Q111" s="127"/>
      <c r="R111" s="128"/>
      <c r="S111" s="126"/>
      <c r="T111" s="125" t="s">
        <v>883</v>
      </c>
      <c r="U111" s="123" t="s">
        <v>560</v>
      </c>
      <c r="V111" s="125" t="s">
        <v>1675</v>
      </c>
      <c r="W111" s="125" t="s">
        <v>538</v>
      </c>
      <c r="X111" s="125"/>
    </row>
    <row r="112" spans="1:24" s="16" customFormat="1" x14ac:dyDescent="0.25">
      <c r="A112" s="123">
        <v>8302266</v>
      </c>
      <c r="B112" s="124" t="s">
        <v>250</v>
      </c>
      <c r="C112" s="125" t="s">
        <v>249</v>
      </c>
      <c r="D112" s="123">
        <v>143000</v>
      </c>
      <c r="E112" s="125" t="s">
        <v>706</v>
      </c>
      <c r="F112" s="126" t="s">
        <v>884</v>
      </c>
      <c r="G112" s="123" t="s">
        <v>560</v>
      </c>
      <c r="H112" s="131"/>
      <c r="I112" s="132">
        <v>1</v>
      </c>
      <c r="J112" s="125" t="s">
        <v>616</v>
      </c>
      <c r="K112" s="128">
        <v>44805</v>
      </c>
      <c r="L112" s="128">
        <v>46630</v>
      </c>
      <c r="M112" s="129" t="s">
        <v>567</v>
      </c>
      <c r="N112" s="129"/>
      <c r="O112" s="133">
        <v>269.04000000000002</v>
      </c>
      <c r="P112" s="123" t="s">
        <v>571</v>
      </c>
      <c r="Q112" s="127"/>
      <c r="R112" s="128"/>
      <c r="S112" s="126"/>
      <c r="T112" s="125" t="s">
        <v>885</v>
      </c>
      <c r="U112" s="123" t="s">
        <v>560</v>
      </c>
      <c r="V112" s="125" t="s">
        <v>1675</v>
      </c>
      <c r="W112" s="125" t="s">
        <v>538</v>
      </c>
      <c r="X112" s="125"/>
    </row>
    <row r="113" spans="1:24" s="16" customFormat="1" x14ac:dyDescent="0.25">
      <c r="A113" s="123">
        <v>8302266</v>
      </c>
      <c r="B113" s="124" t="s">
        <v>250</v>
      </c>
      <c r="C113" s="125" t="s">
        <v>249</v>
      </c>
      <c r="D113" s="123">
        <v>145010</v>
      </c>
      <c r="E113" s="125" t="s">
        <v>706</v>
      </c>
      <c r="F113" s="126" t="s">
        <v>660</v>
      </c>
      <c r="G113" s="123" t="s">
        <v>560</v>
      </c>
      <c r="H113" s="131"/>
      <c r="I113" s="132">
        <v>1</v>
      </c>
      <c r="J113" s="125" t="s">
        <v>886</v>
      </c>
      <c r="K113" s="128">
        <v>45170</v>
      </c>
      <c r="L113" s="128">
        <v>46265</v>
      </c>
      <c r="M113" s="129" t="s">
        <v>606</v>
      </c>
      <c r="N113" s="129"/>
      <c r="O113" s="133">
        <v>194.29</v>
      </c>
      <c r="P113" s="123" t="s">
        <v>571</v>
      </c>
      <c r="Q113" s="127"/>
      <c r="R113" s="128"/>
      <c r="S113" s="126"/>
      <c r="T113" s="125" t="s">
        <v>885</v>
      </c>
      <c r="U113" s="123" t="s">
        <v>560</v>
      </c>
      <c r="V113" s="125" t="s">
        <v>1675</v>
      </c>
      <c r="W113" s="125" t="s">
        <v>538</v>
      </c>
      <c r="X113" s="125"/>
    </row>
    <row r="114" spans="1:24" s="16" customFormat="1" x14ac:dyDescent="0.25">
      <c r="A114" s="123">
        <v>8302268</v>
      </c>
      <c r="B114" s="124" t="s">
        <v>252</v>
      </c>
      <c r="C114" s="125" t="s">
        <v>251</v>
      </c>
      <c r="D114" s="123">
        <v>143000</v>
      </c>
      <c r="E114" s="125" t="s">
        <v>887</v>
      </c>
      <c r="F114" s="126" t="s">
        <v>888</v>
      </c>
      <c r="G114" s="123" t="s">
        <v>560</v>
      </c>
      <c r="H114" s="131"/>
      <c r="I114" s="132">
        <v>1</v>
      </c>
      <c r="J114" s="125" t="s">
        <v>692</v>
      </c>
      <c r="K114" s="128">
        <v>44119</v>
      </c>
      <c r="L114" s="128">
        <v>45945</v>
      </c>
      <c r="M114" s="129" t="s">
        <v>567</v>
      </c>
      <c r="N114" s="129"/>
      <c r="O114" s="133">
        <v>82</v>
      </c>
      <c r="P114" s="123" t="s">
        <v>563</v>
      </c>
      <c r="Q114" s="127"/>
      <c r="R114" s="128"/>
      <c r="S114" s="126"/>
      <c r="T114" s="125" t="s">
        <v>889</v>
      </c>
      <c r="U114" s="123" t="s">
        <v>560</v>
      </c>
      <c r="V114" s="125" t="s">
        <v>1675</v>
      </c>
      <c r="W114" s="125" t="s">
        <v>538</v>
      </c>
      <c r="X114" s="125"/>
    </row>
    <row r="115" spans="1:24" s="16" customFormat="1" x14ac:dyDescent="0.25">
      <c r="A115" s="123">
        <v>8302269</v>
      </c>
      <c r="B115" s="124" t="s">
        <v>254</v>
      </c>
      <c r="C115" s="125" t="s">
        <v>253</v>
      </c>
      <c r="D115" s="123">
        <v>143000</v>
      </c>
      <c r="E115" s="125" t="s">
        <v>890</v>
      </c>
      <c r="F115" s="126" t="s">
        <v>891</v>
      </c>
      <c r="G115" s="123" t="s">
        <v>560</v>
      </c>
      <c r="H115" s="131"/>
      <c r="I115" s="132">
        <v>1</v>
      </c>
      <c r="J115" s="125" t="s">
        <v>692</v>
      </c>
      <c r="K115" s="128">
        <v>44993</v>
      </c>
      <c r="L115" s="128">
        <v>46819</v>
      </c>
      <c r="M115" s="129" t="s">
        <v>562</v>
      </c>
      <c r="N115" s="129"/>
      <c r="O115" s="133">
        <v>108</v>
      </c>
      <c r="P115" s="123" t="s">
        <v>563</v>
      </c>
      <c r="Q115" s="130">
        <v>150</v>
      </c>
      <c r="R115" s="128">
        <v>44993</v>
      </c>
      <c r="S115" s="126"/>
      <c r="T115" s="125" t="s">
        <v>892</v>
      </c>
      <c r="U115" s="123" t="s">
        <v>560</v>
      </c>
      <c r="V115" s="125" t="s">
        <v>1675</v>
      </c>
      <c r="W115" s="125" t="s">
        <v>538</v>
      </c>
      <c r="X115" s="125"/>
    </row>
    <row r="116" spans="1:24" s="16" customFormat="1" x14ac:dyDescent="0.25">
      <c r="A116" s="123">
        <v>8302275</v>
      </c>
      <c r="B116" s="124" t="s">
        <v>260</v>
      </c>
      <c r="C116" s="125" t="s">
        <v>259</v>
      </c>
      <c r="D116" s="123">
        <v>143040</v>
      </c>
      <c r="E116" s="125" t="s">
        <v>893</v>
      </c>
      <c r="F116" s="126" t="s">
        <v>894</v>
      </c>
      <c r="G116" s="123" t="s">
        <v>560</v>
      </c>
      <c r="H116" s="131"/>
      <c r="I116" s="132">
        <v>1</v>
      </c>
      <c r="J116" s="125" t="s">
        <v>561</v>
      </c>
      <c r="K116" s="128">
        <v>45047</v>
      </c>
      <c r="L116" s="128">
        <v>46142</v>
      </c>
      <c r="M116" s="129" t="s">
        <v>609</v>
      </c>
      <c r="N116" s="129"/>
      <c r="O116" s="133">
        <v>359</v>
      </c>
      <c r="P116" s="123" t="s">
        <v>563</v>
      </c>
      <c r="Q116" s="127"/>
      <c r="R116" s="128"/>
      <c r="S116" s="126"/>
      <c r="T116" s="125" t="s">
        <v>895</v>
      </c>
      <c r="U116" s="123" t="s">
        <v>560</v>
      </c>
      <c r="V116" s="125" t="s">
        <v>1675</v>
      </c>
      <c r="W116" s="125" t="s">
        <v>538</v>
      </c>
      <c r="X116" s="125"/>
    </row>
    <row r="117" spans="1:24" s="16" customFormat="1" x14ac:dyDescent="0.25">
      <c r="A117" s="123">
        <v>8302275</v>
      </c>
      <c r="B117" s="124" t="s">
        <v>260</v>
      </c>
      <c r="C117" s="125" t="s">
        <v>259</v>
      </c>
      <c r="D117" s="123">
        <v>143040</v>
      </c>
      <c r="E117" s="125" t="s">
        <v>893</v>
      </c>
      <c r="F117" s="126" t="s">
        <v>896</v>
      </c>
      <c r="G117" s="123" t="s">
        <v>560</v>
      </c>
      <c r="H117" s="131"/>
      <c r="I117" s="132">
        <v>1</v>
      </c>
      <c r="J117" s="125" t="s">
        <v>561</v>
      </c>
      <c r="K117" s="128">
        <v>45139</v>
      </c>
      <c r="L117" s="128">
        <v>46142</v>
      </c>
      <c r="M117" s="129" t="s">
        <v>897</v>
      </c>
      <c r="N117" s="129"/>
      <c r="O117" s="133">
        <v>31.28</v>
      </c>
      <c r="P117" s="123" t="s">
        <v>563</v>
      </c>
      <c r="Q117" s="127"/>
      <c r="R117" s="128"/>
      <c r="S117" s="126"/>
      <c r="T117" s="125" t="s">
        <v>895</v>
      </c>
      <c r="U117" s="123" t="s">
        <v>560</v>
      </c>
      <c r="V117" s="125" t="s">
        <v>1675</v>
      </c>
      <c r="W117" s="125" t="s">
        <v>538</v>
      </c>
      <c r="X117" s="125"/>
    </row>
    <row r="118" spans="1:24" s="16" customFormat="1" x14ac:dyDescent="0.25">
      <c r="A118" s="123">
        <v>8302279</v>
      </c>
      <c r="B118" s="124" t="s">
        <v>264</v>
      </c>
      <c r="C118" s="125" t="s">
        <v>263</v>
      </c>
      <c r="D118" s="123">
        <v>145010</v>
      </c>
      <c r="E118" s="125" t="s">
        <v>898</v>
      </c>
      <c r="F118" s="126" t="s">
        <v>899</v>
      </c>
      <c r="G118" s="123" t="s">
        <v>560</v>
      </c>
      <c r="H118" s="131"/>
      <c r="I118" s="132">
        <v>5</v>
      </c>
      <c r="J118" s="125" t="s">
        <v>661</v>
      </c>
      <c r="K118" s="128">
        <v>45009</v>
      </c>
      <c r="L118" s="128">
        <v>46814</v>
      </c>
      <c r="M118" s="129" t="s">
        <v>567</v>
      </c>
      <c r="N118" s="129"/>
      <c r="O118" s="133">
        <v>189</v>
      </c>
      <c r="P118" s="123" t="s">
        <v>596</v>
      </c>
      <c r="Q118" s="130">
        <v>120</v>
      </c>
      <c r="R118" s="128">
        <v>45012</v>
      </c>
      <c r="S118" s="126"/>
      <c r="T118" s="125" t="s">
        <v>900</v>
      </c>
      <c r="U118" s="123" t="s">
        <v>560</v>
      </c>
      <c r="V118" s="125" t="s">
        <v>1675</v>
      </c>
      <c r="W118" s="125" t="s">
        <v>538</v>
      </c>
      <c r="X118" s="125"/>
    </row>
    <row r="119" spans="1:24" s="16" customFormat="1" x14ac:dyDescent="0.25">
      <c r="A119" s="123">
        <v>8302283</v>
      </c>
      <c r="B119" s="124" t="s">
        <v>266</v>
      </c>
      <c r="C119" s="125" t="s">
        <v>265</v>
      </c>
      <c r="D119" s="123">
        <v>143000</v>
      </c>
      <c r="E119" s="125" t="s">
        <v>901</v>
      </c>
      <c r="F119" s="126" t="s">
        <v>902</v>
      </c>
      <c r="G119" s="123" t="s">
        <v>560</v>
      </c>
      <c r="H119" s="131"/>
      <c r="I119" s="132">
        <v>2</v>
      </c>
      <c r="J119" s="125" t="s">
        <v>561</v>
      </c>
      <c r="K119" s="128">
        <v>44231</v>
      </c>
      <c r="L119" s="128">
        <v>46057</v>
      </c>
      <c r="M119" s="129" t="s">
        <v>567</v>
      </c>
      <c r="N119" s="129"/>
      <c r="O119" s="133">
        <v>116</v>
      </c>
      <c r="P119" s="123" t="s">
        <v>563</v>
      </c>
      <c r="Q119" s="127"/>
      <c r="R119" s="128"/>
      <c r="S119" s="126"/>
      <c r="T119" s="125" t="s">
        <v>903</v>
      </c>
      <c r="U119" s="123" t="s">
        <v>560</v>
      </c>
      <c r="V119" s="125" t="s">
        <v>1675</v>
      </c>
      <c r="W119" s="125" t="s">
        <v>538</v>
      </c>
      <c r="X119" s="125"/>
    </row>
    <row r="120" spans="1:24" s="16" customFormat="1" x14ac:dyDescent="0.25">
      <c r="A120" s="123">
        <v>8302283</v>
      </c>
      <c r="B120" s="124" t="s">
        <v>266</v>
      </c>
      <c r="C120" s="125" t="s">
        <v>265</v>
      </c>
      <c r="D120" s="123">
        <v>145500</v>
      </c>
      <c r="E120" s="125" t="s">
        <v>901</v>
      </c>
      <c r="F120" s="126" t="s">
        <v>904</v>
      </c>
      <c r="G120" s="123" t="s">
        <v>560</v>
      </c>
      <c r="H120" s="131"/>
      <c r="I120" s="132">
        <v>56</v>
      </c>
      <c r="J120" s="125" t="s">
        <v>905</v>
      </c>
      <c r="K120" s="128">
        <v>44834</v>
      </c>
      <c r="L120" s="128">
        <v>45929</v>
      </c>
      <c r="M120" s="129" t="s">
        <v>906</v>
      </c>
      <c r="N120" s="129"/>
      <c r="O120" s="133">
        <v>1265.82</v>
      </c>
      <c r="P120" s="123" t="s">
        <v>563</v>
      </c>
      <c r="Q120" s="127"/>
      <c r="R120" s="128"/>
      <c r="S120" s="126"/>
      <c r="T120" s="125" t="s">
        <v>903</v>
      </c>
      <c r="U120" s="123" t="s">
        <v>560</v>
      </c>
      <c r="V120" s="125" t="s">
        <v>1675</v>
      </c>
      <c r="W120" s="125" t="s">
        <v>538</v>
      </c>
      <c r="X120" s="125"/>
    </row>
    <row r="121" spans="1:24" s="16" customFormat="1" x14ac:dyDescent="0.25">
      <c r="A121" s="123">
        <v>8302283</v>
      </c>
      <c r="B121" s="124" t="s">
        <v>266</v>
      </c>
      <c r="C121" s="125" t="s">
        <v>265</v>
      </c>
      <c r="D121" s="123">
        <v>120000</v>
      </c>
      <c r="E121" s="125" t="s">
        <v>901</v>
      </c>
      <c r="F121" s="126" t="s">
        <v>907</v>
      </c>
      <c r="G121" s="123" t="s">
        <v>560</v>
      </c>
      <c r="H121" s="131"/>
      <c r="I121" s="132">
        <v>6</v>
      </c>
      <c r="J121" s="125" t="s">
        <v>583</v>
      </c>
      <c r="K121" s="128">
        <v>43912</v>
      </c>
      <c r="L121" s="128">
        <v>46103</v>
      </c>
      <c r="M121" s="129" t="s">
        <v>719</v>
      </c>
      <c r="N121" s="129" t="s">
        <v>719</v>
      </c>
      <c r="O121" s="133">
        <v>64.8</v>
      </c>
      <c r="P121" s="123" t="s">
        <v>585</v>
      </c>
      <c r="Q121" s="127"/>
      <c r="R121" s="128"/>
      <c r="S121" s="126" t="s">
        <v>908</v>
      </c>
      <c r="T121" s="125" t="s">
        <v>903</v>
      </c>
      <c r="U121" s="123" t="s">
        <v>560</v>
      </c>
      <c r="V121" s="125" t="s">
        <v>1675</v>
      </c>
      <c r="W121" s="125" t="s">
        <v>538</v>
      </c>
      <c r="X121" s="125"/>
    </row>
    <row r="122" spans="1:24" s="16" customFormat="1" ht="30" x14ac:dyDescent="0.25">
      <c r="A122" s="123">
        <v>8302286</v>
      </c>
      <c r="B122" s="124" t="s">
        <v>270</v>
      </c>
      <c r="C122" s="125" t="s">
        <v>269</v>
      </c>
      <c r="D122" s="123">
        <v>143000</v>
      </c>
      <c r="E122" s="125" t="s">
        <v>915</v>
      </c>
      <c r="F122" s="126" t="s">
        <v>916</v>
      </c>
      <c r="G122" s="123" t="s">
        <v>560</v>
      </c>
      <c r="H122" s="131"/>
      <c r="I122" s="132">
        <v>3</v>
      </c>
      <c r="J122" s="125" t="s">
        <v>616</v>
      </c>
      <c r="K122" s="128">
        <v>44927</v>
      </c>
      <c r="L122" s="128">
        <v>46752</v>
      </c>
      <c r="M122" s="129" t="s">
        <v>567</v>
      </c>
      <c r="N122" s="129"/>
      <c r="O122" s="133">
        <v>356.37</v>
      </c>
      <c r="P122" s="123" t="s">
        <v>563</v>
      </c>
      <c r="Q122" s="127"/>
      <c r="R122" s="128"/>
      <c r="S122" s="126"/>
      <c r="T122" s="125" t="s">
        <v>917</v>
      </c>
      <c r="U122" s="123" t="s">
        <v>560</v>
      </c>
      <c r="V122" s="125" t="s">
        <v>1675</v>
      </c>
      <c r="W122" s="125" t="s">
        <v>538</v>
      </c>
      <c r="X122" s="125"/>
    </row>
    <row r="123" spans="1:24" s="16" customFormat="1" x14ac:dyDescent="0.25">
      <c r="A123" s="123">
        <v>8302288</v>
      </c>
      <c r="B123" s="124" t="s">
        <v>272</v>
      </c>
      <c r="C123" s="125" t="s">
        <v>271</v>
      </c>
      <c r="D123" s="123">
        <v>143000</v>
      </c>
      <c r="E123" s="125"/>
      <c r="F123" s="126" t="s">
        <v>919</v>
      </c>
      <c r="G123" s="123" t="s">
        <v>560</v>
      </c>
      <c r="H123" s="131"/>
      <c r="I123" s="132">
        <v>1</v>
      </c>
      <c r="J123" s="125" t="s">
        <v>561</v>
      </c>
      <c r="K123" s="128">
        <v>44835</v>
      </c>
      <c r="L123" s="128">
        <v>46660</v>
      </c>
      <c r="M123" s="129" t="s">
        <v>562</v>
      </c>
      <c r="N123" s="129"/>
      <c r="O123" s="133">
        <v>245</v>
      </c>
      <c r="P123" s="123" t="s">
        <v>563</v>
      </c>
      <c r="Q123" s="127"/>
      <c r="R123" s="128"/>
      <c r="S123" s="126"/>
      <c r="T123" s="125" t="s">
        <v>920</v>
      </c>
      <c r="U123" s="123" t="s">
        <v>560</v>
      </c>
      <c r="V123" s="125" t="s">
        <v>1675</v>
      </c>
      <c r="W123" s="125" t="s">
        <v>538</v>
      </c>
      <c r="X123" s="125"/>
    </row>
    <row r="124" spans="1:24" s="16" customFormat="1" x14ac:dyDescent="0.25">
      <c r="A124" s="123">
        <v>8302296</v>
      </c>
      <c r="B124" s="124" t="s">
        <v>278</v>
      </c>
      <c r="C124" s="125" t="s">
        <v>277</v>
      </c>
      <c r="D124" s="123">
        <v>131000</v>
      </c>
      <c r="E124" s="125" t="s">
        <v>921</v>
      </c>
      <c r="F124" s="126" t="s">
        <v>922</v>
      </c>
      <c r="G124" s="123" t="s">
        <v>923</v>
      </c>
      <c r="H124" s="131">
        <v>29000</v>
      </c>
      <c r="I124" s="132">
        <v>1</v>
      </c>
      <c r="J124" s="125" t="s">
        <v>924</v>
      </c>
      <c r="K124" s="128">
        <v>45053</v>
      </c>
      <c r="L124" s="128">
        <v>46880</v>
      </c>
      <c r="M124" s="129" t="s">
        <v>567</v>
      </c>
      <c r="N124" s="129"/>
      <c r="O124" s="133">
        <v>7438</v>
      </c>
      <c r="P124" s="123" t="s">
        <v>585</v>
      </c>
      <c r="Q124" s="127"/>
      <c r="R124" s="128"/>
      <c r="S124" s="126"/>
      <c r="T124" s="125" t="s">
        <v>925</v>
      </c>
      <c r="U124" s="123" t="s">
        <v>560</v>
      </c>
      <c r="V124" s="125" t="s">
        <v>1675</v>
      </c>
      <c r="W124" s="125" t="s">
        <v>538</v>
      </c>
      <c r="X124" s="125"/>
    </row>
    <row r="125" spans="1:24" s="16" customFormat="1" x14ac:dyDescent="0.25">
      <c r="A125" s="123">
        <v>8302307</v>
      </c>
      <c r="B125" s="124" t="s">
        <v>282</v>
      </c>
      <c r="C125" s="125" t="s">
        <v>281</v>
      </c>
      <c r="D125" s="123">
        <v>143000</v>
      </c>
      <c r="E125" s="125" t="s">
        <v>926</v>
      </c>
      <c r="F125" s="126" t="s">
        <v>851</v>
      </c>
      <c r="G125" s="123" t="s">
        <v>560</v>
      </c>
      <c r="H125" s="131"/>
      <c r="I125" s="132">
        <v>1</v>
      </c>
      <c r="J125" s="125" t="s">
        <v>561</v>
      </c>
      <c r="K125" s="128">
        <v>44224</v>
      </c>
      <c r="L125" s="128">
        <v>46050</v>
      </c>
      <c r="M125" s="129" t="s">
        <v>562</v>
      </c>
      <c r="N125" s="129"/>
      <c r="O125" s="133">
        <v>80</v>
      </c>
      <c r="P125" s="123" t="s">
        <v>563</v>
      </c>
      <c r="Q125" s="127"/>
      <c r="R125" s="128"/>
      <c r="S125" s="126"/>
      <c r="T125" s="125" t="s">
        <v>927</v>
      </c>
      <c r="U125" s="123" t="s">
        <v>560</v>
      </c>
      <c r="V125" s="125" t="s">
        <v>1675</v>
      </c>
      <c r="W125" s="125" t="s">
        <v>538</v>
      </c>
      <c r="X125" s="125"/>
    </row>
    <row r="126" spans="1:24" s="16" customFormat="1" x14ac:dyDescent="0.25">
      <c r="A126" s="123">
        <v>8302307</v>
      </c>
      <c r="B126" s="124" t="s">
        <v>282</v>
      </c>
      <c r="C126" s="125" t="s">
        <v>281</v>
      </c>
      <c r="D126" s="123">
        <v>143000</v>
      </c>
      <c r="E126" s="125" t="s">
        <v>926</v>
      </c>
      <c r="F126" s="126" t="s">
        <v>851</v>
      </c>
      <c r="G126" s="123" t="s">
        <v>560</v>
      </c>
      <c r="H126" s="131"/>
      <c r="I126" s="132">
        <v>1</v>
      </c>
      <c r="J126" s="125" t="s">
        <v>561</v>
      </c>
      <c r="K126" s="128">
        <v>44589</v>
      </c>
      <c r="L126" s="128">
        <v>46415</v>
      </c>
      <c r="M126" s="129" t="s">
        <v>562</v>
      </c>
      <c r="N126" s="129"/>
      <c r="O126" s="133">
        <v>135</v>
      </c>
      <c r="P126" s="123" t="s">
        <v>563</v>
      </c>
      <c r="Q126" s="127"/>
      <c r="R126" s="128"/>
      <c r="S126" s="126"/>
      <c r="T126" s="125" t="s">
        <v>927</v>
      </c>
      <c r="U126" s="123" t="s">
        <v>560</v>
      </c>
      <c r="V126" s="125" t="s">
        <v>1675</v>
      </c>
      <c r="W126" s="125" t="s">
        <v>538</v>
      </c>
      <c r="X126" s="125"/>
    </row>
    <row r="127" spans="1:24" s="16" customFormat="1" x14ac:dyDescent="0.25">
      <c r="A127" s="123">
        <v>8302310</v>
      </c>
      <c r="B127" s="124" t="s">
        <v>284</v>
      </c>
      <c r="C127" s="125" t="s">
        <v>283</v>
      </c>
      <c r="D127" s="123">
        <v>143000</v>
      </c>
      <c r="E127" s="125" t="s">
        <v>928</v>
      </c>
      <c r="F127" s="126" t="s">
        <v>929</v>
      </c>
      <c r="G127" s="123" t="s">
        <v>560</v>
      </c>
      <c r="H127" s="131"/>
      <c r="I127" s="132">
        <v>2</v>
      </c>
      <c r="J127" s="125" t="s">
        <v>561</v>
      </c>
      <c r="K127" s="128">
        <v>44995</v>
      </c>
      <c r="L127" s="128">
        <v>46821</v>
      </c>
      <c r="M127" s="129" t="s">
        <v>562</v>
      </c>
      <c r="N127" s="129"/>
      <c r="O127" s="133">
        <v>440</v>
      </c>
      <c r="P127" s="123" t="s">
        <v>563</v>
      </c>
      <c r="Q127" s="127"/>
      <c r="R127" s="128"/>
      <c r="S127" s="126" t="s">
        <v>930</v>
      </c>
      <c r="T127" s="125" t="s">
        <v>931</v>
      </c>
      <c r="U127" s="123" t="s">
        <v>560</v>
      </c>
      <c r="V127" s="125" t="s">
        <v>1675</v>
      </c>
      <c r="W127" s="125" t="s">
        <v>538</v>
      </c>
      <c r="X127" s="125"/>
    </row>
    <row r="128" spans="1:24" s="16" customFormat="1" x14ac:dyDescent="0.25">
      <c r="A128" s="123">
        <v>8302321</v>
      </c>
      <c r="B128" s="124" t="s">
        <v>292</v>
      </c>
      <c r="C128" s="125" t="s">
        <v>291</v>
      </c>
      <c r="D128" s="123">
        <v>143010</v>
      </c>
      <c r="E128" s="125" t="s">
        <v>932</v>
      </c>
      <c r="F128" s="126" t="s">
        <v>566</v>
      </c>
      <c r="G128" s="123" t="s">
        <v>560</v>
      </c>
      <c r="H128" s="131"/>
      <c r="I128" s="132">
        <v>1</v>
      </c>
      <c r="J128" s="125" t="s">
        <v>561</v>
      </c>
      <c r="K128" s="128">
        <v>45323</v>
      </c>
      <c r="L128" s="128">
        <v>47149</v>
      </c>
      <c r="M128" s="129" t="s">
        <v>562</v>
      </c>
      <c r="N128" s="129"/>
      <c r="O128" s="133">
        <v>250.92</v>
      </c>
      <c r="P128" s="123" t="s">
        <v>563</v>
      </c>
      <c r="Q128" s="127"/>
      <c r="R128" s="128"/>
      <c r="S128" s="126"/>
      <c r="T128" s="125" t="s">
        <v>933</v>
      </c>
      <c r="U128" s="123" t="s">
        <v>560</v>
      </c>
      <c r="V128" s="125" t="s">
        <v>1675</v>
      </c>
      <c r="W128" s="125" t="s">
        <v>538</v>
      </c>
      <c r="X128" s="125"/>
    </row>
    <row r="129" spans="1:24" s="16" customFormat="1" x14ac:dyDescent="0.25">
      <c r="A129" s="123">
        <v>8302321</v>
      </c>
      <c r="B129" s="124" t="s">
        <v>292</v>
      </c>
      <c r="C129" s="125" t="s">
        <v>291</v>
      </c>
      <c r="D129" s="123">
        <v>145010</v>
      </c>
      <c r="E129" s="125" t="s">
        <v>932</v>
      </c>
      <c r="F129" s="126" t="s">
        <v>934</v>
      </c>
      <c r="G129" s="123" t="s">
        <v>560</v>
      </c>
      <c r="H129" s="131"/>
      <c r="I129" s="132">
        <v>1</v>
      </c>
      <c r="J129" s="125" t="s">
        <v>935</v>
      </c>
      <c r="K129" s="128">
        <v>44280</v>
      </c>
      <c r="L129" s="128">
        <v>46106</v>
      </c>
      <c r="M129" s="129" t="s">
        <v>562</v>
      </c>
      <c r="N129" s="129"/>
      <c r="O129" s="133">
        <v>38.97</v>
      </c>
      <c r="P129" s="123" t="s">
        <v>571</v>
      </c>
      <c r="Q129" s="130">
        <v>75</v>
      </c>
      <c r="R129" s="128">
        <v>44280</v>
      </c>
      <c r="S129" s="126"/>
      <c r="T129" s="125" t="s">
        <v>933</v>
      </c>
      <c r="U129" s="123" t="s">
        <v>560</v>
      </c>
      <c r="V129" s="125" t="s">
        <v>1675</v>
      </c>
      <c r="W129" s="125" t="s">
        <v>538</v>
      </c>
      <c r="X129" s="125"/>
    </row>
    <row r="130" spans="1:24" s="16" customFormat="1" ht="30" x14ac:dyDescent="0.25">
      <c r="A130" s="123">
        <v>8302326</v>
      </c>
      <c r="B130" s="124" t="s">
        <v>294</v>
      </c>
      <c r="C130" s="125" t="s">
        <v>293</v>
      </c>
      <c r="D130" s="123">
        <v>143000</v>
      </c>
      <c r="E130" s="125" t="s">
        <v>936</v>
      </c>
      <c r="F130" s="126" t="s">
        <v>937</v>
      </c>
      <c r="G130" s="123" t="s">
        <v>560</v>
      </c>
      <c r="H130" s="131"/>
      <c r="I130" s="132">
        <v>1</v>
      </c>
      <c r="J130" s="125" t="s">
        <v>612</v>
      </c>
      <c r="K130" s="128">
        <v>44552</v>
      </c>
      <c r="L130" s="128">
        <v>46377</v>
      </c>
      <c r="M130" s="129" t="s">
        <v>567</v>
      </c>
      <c r="N130" s="129"/>
      <c r="O130" s="133">
        <v>354.69</v>
      </c>
      <c r="P130" s="123" t="s">
        <v>563</v>
      </c>
      <c r="Q130" s="127"/>
      <c r="R130" s="128"/>
      <c r="S130" s="126"/>
      <c r="T130" s="125" t="s">
        <v>938</v>
      </c>
      <c r="U130" s="123" t="s">
        <v>560</v>
      </c>
      <c r="V130" s="125" t="s">
        <v>1675</v>
      </c>
      <c r="W130" s="125" t="s">
        <v>538</v>
      </c>
      <c r="X130" s="125"/>
    </row>
    <row r="131" spans="1:24" s="16" customFormat="1" x14ac:dyDescent="0.25">
      <c r="A131" s="123">
        <v>8302332</v>
      </c>
      <c r="B131" s="124" t="s">
        <v>298</v>
      </c>
      <c r="C131" s="125" t="s">
        <v>297</v>
      </c>
      <c r="D131" s="123">
        <v>143000</v>
      </c>
      <c r="E131" s="125"/>
      <c r="F131" s="126" t="s">
        <v>939</v>
      </c>
      <c r="G131" s="123" t="s">
        <v>560</v>
      </c>
      <c r="H131" s="131"/>
      <c r="I131" s="132">
        <v>1</v>
      </c>
      <c r="J131" s="125" t="s">
        <v>561</v>
      </c>
      <c r="K131" s="128">
        <v>45047</v>
      </c>
      <c r="L131" s="128">
        <v>46508</v>
      </c>
      <c r="M131" s="129" t="s">
        <v>818</v>
      </c>
      <c r="N131" s="129"/>
      <c r="O131" s="133">
        <v>299.75</v>
      </c>
      <c r="P131" s="123" t="s">
        <v>563</v>
      </c>
      <c r="Q131" s="127"/>
      <c r="R131" s="128"/>
      <c r="S131" s="126"/>
      <c r="T131" s="125" t="s">
        <v>940</v>
      </c>
      <c r="U131" s="123" t="s">
        <v>560</v>
      </c>
      <c r="V131" s="125" t="s">
        <v>1675</v>
      </c>
      <c r="W131" s="125" t="s">
        <v>538</v>
      </c>
      <c r="X131" s="125"/>
    </row>
    <row r="132" spans="1:24" s="16" customFormat="1" x14ac:dyDescent="0.25">
      <c r="A132" s="123">
        <v>8302351</v>
      </c>
      <c r="B132" s="124" t="s">
        <v>308</v>
      </c>
      <c r="C132" s="125" t="s">
        <v>307</v>
      </c>
      <c r="D132" s="123">
        <v>140210</v>
      </c>
      <c r="E132" s="125" t="s">
        <v>941</v>
      </c>
      <c r="F132" s="126" t="s">
        <v>566</v>
      </c>
      <c r="G132" s="123" t="s">
        <v>560</v>
      </c>
      <c r="H132" s="131"/>
      <c r="I132" s="132">
        <v>1</v>
      </c>
      <c r="J132" s="125" t="s">
        <v>561</v>
      </c>
      <c r="K132" s="128">
        <v>44312</v>
      </c>
      <c r="L132" s="128">
        <v>46138</v>
      </c>
      <c r="M132" s="129" t="s">
        <v>562</v>
      </c>
      <c r="N132" s="129"/>
      <c r="O132" s="133">
        <v>170</v>
      </c>
      <c r="P132" s="123" t="s">
        <v>563</v>
      </c>
      <c r="Q132" s="127"/>
      <c r="R132" s="128"/>
      <c r="S132" s="126"/>
      <c r="T132" s="125" t="s">
        <v>942</v>
      </c>
      <c r="U132" s="123" t="s">
        <v>560</v>
      </c>
      <c r="V132" s="125" t="s">
        <v>1675</v>
      </c>
      <c r="W132" s="125" t="s">
        <v>538</v>
      </c>
      <c r="X132" s="125"/>
    </row>
    <row r="133" spans="1:24" s="16" customFormat="1" x14ac:dyDescent="0.25">
      <c r="A133" s="123">
        <v>8302358</v>
      </c>
      <c r="B133" s="124" t="s">
        <v>310</v>
      </c>
      <c r="C133" s="125" t="s">
        <v>309</v>
      </c>
      <c r="D133" s="123">
        <v>143000</v>
      </c>
      <c r="E133" s="125" t="s">
        <v>943</v>
      </c>
      <c r="F133" s="126" t="s">
        <v>944</v>
      </c>
      <c r="G133" s="123" t="s">
        <v>560</v>
      </c>
      <c r="H133" s="131"/>
      <c r="I133" s="132">
        <v>1</v>
      </c>
      <c r="J133" s="125" t="s">
        <v>945</v>
      </c>
      <c r="K133" s="128">
        <v>44343</v>
      </c>
      <c r="L133" s="128">
        <v>46169</v>
      </c>
      <c r="M133" s="129" t="s">
        <v>567</v>
      </c>
      <c r="N133" s="129"/>
      <c r="O133" s="133">
        <v>270</v>
      </c>
      <c r="P133" s="123" t="s">
        <v>563</v>
      </c>
      <c r="Q133" s="127"/>
      <c r="R133" s="128"/>
      <c r="S133" s="126"/>
      <c r="T133" s="125" t="s">
        <v>946</v>
      </c>
      <c r="U133" s="123" t="s">
        <v>560</v>
      </c>
      <c r="V133" s="125" t="s">
        <v>1675</v>
      </c>
      <c r="W133" s="125" t="s">
        <v>538</v>
      </c>
      <c r="X133" s="125"/>
    </row>
    <row r="134" spans="1:24" s="16" customFormat="1" x14ac:dyDescent="0.25">
      <c r="A134" s="123">
        <v>8302359</v>
      </c>
      <c r="B134" s="124" t="s">
        <v>312</v>
      </c>
      <c r="C134" s="125" t="s">
        <v>311</v>
      </c>
      <c r="D134" s="123">
        <v>143040</v>
      </c>
      <c r="E134" s="125" t="s">
        <v>947</v>
      </c>
      <c r="F134" s="126" t="s">
        <v>948</v>
      </c>
      <c r="G134" s="123" t="s">
        <v>560</v>
      </c>
      <c r="H134" s="131"/>
      <c r="I134" s="132">
        <v>3</v>
      </c>
      <c r="J134" s="125" t="s">
        <v>949</v>
      </c>
      <c r="K134" s="128">
        <v>44700</v>
      </c>
      <c r="L134" s="128">
        <v>46525</v>
      </c>
      <c r="M134" s="129" t="s">
        <v>567</v>
      </c>
      <c r="N134" s="129"/>
      <c r="O134" s="133">
        <v>379.24</v>
      </c>
      <c r="P134" s="123" t="s">
        <v>563</v>
      </c>
      <c r="Q134" s="127"/>
      <c r="R134" s="128"/>
      <c r="S134" s="126"/>
      <c r="T134" s="125" t="s">
        <v>950</v>
      </c>
      <c r="U134" s="123" t="s">
        <v>560</v>
      </c>
      <c r="V134" s="125" t="s">
        <v>1675</v>
      </c>
      <c r="W134" s="125" t="s">
        <v>538</v>
      </c>
      <c r="X134" s="125"/>
    </row>
    <row r="135" spans="1:24" s="16" customFormat="1" x14ac:dyDescent="0.25">
      <c r="A135" s="123">
        <v>8302361</v>
      </c>
      <c r="B135" s="124" t="s">
        <v>314</v>
      </c>
      <c r="C135" s="125" t="s">
        <v>313</v>
      </c>
      <c r="D135" s="123">
        <v>143000</v>
      </c>
      <c r="E135" s="125" t="s">
        <v>951</v>
      </c>
      <c r="F135" s="126" t="s">
        <v>952</v>
      </c>
      <c r="G135" s="123" t="s">
        <v>560</v>
      </c>
      <c r="H135" s="131"/>
      <c r="I135" s="132">
        <v>1</v>
      </c>
      <c r="J135" s="125" t="s">
        <v>561</v>
      </c>
      <c r="K135" s="128">
        <v>44176</v>
      </c>
      <c r="L135" s="128">
        <v>46002</v>
      </c>
      <c r="M135" s="129" t="s">
        <v>567</v>
      </c>
      <c r="N135" s="129" t="s">
        <v>590</v>
      </c>
      <c r="O135" s="133">
        <v>263.60000000000002</v>
      </c>
      <c r="P135" s="123" t="s">
        <v>563</v>
      </c>
      <c r="Q135" s="127"/>
      <c r="R135" s="128"/>
      <c r="S135" s="126"/>
      <c r="T135" s="125" t="s">
        <v>953</v>
      </c>
      <c r="U135" s="123" t="s">
        <v>560</v>
      </c>
      <c r="V135" s="125" t="s">
        <v>1675</v>
      </c>
      <c r="W135" s="125" t="s">
        <v>538</v>
      </c>
      <c r="X135" s="125"/>
    </row>
    <row r="136" spans="1:24" s="16" customFormat="1" ht="45" x14ac:dyDescent="0.25">
      <c r="A136" s="123">
        <v>8302362</v>
      </c>
      <c r="B136" s="124" t="s">
        <v>316</v>
      </c>
      <c r="C136" s="125" t="s">
        <v>315</v>
      </c>
      <c r="D136" s="123">
        <v>143010</v>
      </c>
      <c r="E136" s="125" t="s">
        <v>954</v>
      </c>
      <c r="F136" s="126" t="s">
        <v>955</v>
      </c>
      <c r="G136" s="123" t="s">
        <v>560</v>
      </c>
      <c r="H136" s="131"/>
      <c r="I136" s="132">
        <v>1</v>
      </c>
      <c r="J136" s="125" t="s">
        <v>561</v>
      </c>
      <c r="K136" s="128">
        <v>44986</v>
      </c>
      <c r="L136" s="128">
        <v>46810</v>
      </c>
      <c r="M136" s="129" t="s">
        <v>567</v>
      </c>
      <c r="N136" s="129"/>
      <c r="O136" s="133">
        <v>171.68</v>
      </c>
      <c r="P136" s="123" t="s">
        <v>563</v>
      </c>
      <c r="Q136" s="127"/>
      <c r="R136" s="128"/>
      <c r="S136" s="126" t="s">
        <v>956</v>
      </c>
      <c r="T136" s="125" t="s">
        <v>957</v>
      </c>
      <c r="U136" s="123" t="s">
        <v>560</v>
      </c>
      <c r="V136" s="125" t="s">
        <v>1675</v>
      </c>
      <c r="W136" s="125" t="s">
        <v>538</v>
      </c>
      <c r="X136" s="125"/>
    </row>
    <row r="137" spans="1:24" s="16" customFormat="1" x14ac:dyDescent="0.25">
      <c r="A137" s="123">
        <v>8302368</v>
      </c>
      <c r="B137" s="124" t="s">
        <v>318</v>
      </c>
      <c r="C137" s="125" t="s">
        <v>317</v>
      </c>
      <c r="D137" s="123">
        <v>144130</v>
      </c>
      <c r="E137" s="125" t="s">
        <v>958</v>
      </c>
      <c r="F137" s="126" t="s">
        <v>959</v>
      </c>
      <c r="G137" s="123" t="s">
        <v>560</v>
      </c>
      <c r="H137" s="131"/>
      <c r="I137" s="132">
        <v>4</v>
      </c>
      <c r="J137" s="125" t="s">
        <v>583</v>
      </c>
      <c r="K137" s="128">
        <v>45383</v>
      </c>
      <c r="L137" s="128">
        <v>45748</v>
      </c>
      <c r="M137" s="129" t="s">
        <v>584</v>
      </c>
      <c r="N137" s="129"/>
      <c r="O137" s="133">
        <v>336.05</v>
      </c>
      <c r="P137" s="123" t="s">
        <v>585</v>
      </c>
      <c r="Q137" s="127"/>
      <c r="R137" s="128"/>
      <c r="S137" s="126"/>
      <c r="T137" s="125" t="s">
        <v>960</v>
      </c>
      <c r="U137" s="123" t="s">
        <v>560</v>
      </c>
      <c r="V137" s="125" t="s">
        <v>1675</v>
      </c>
      <c r="W137" s="125" t="s">
        <v>538</v>
      </c>
      <c r="X137" s="125"/>
    </row>
    <row r="138" spans="1:24" s="16" customFormat="1" x14ac:dyDescent="0.25">
      <c r="A138" s="123">
        <v>8302373</v>
      </c>
      <c r="B138" s="124" t="s">
        <v>322</v>
      </c>
      <c r="C138" s="125" t="s">
        <v>321</v>
      </c>
      <c r="D138" s="123">
        <v>147000</v>
      </c>
      <c r="E138" s="125" t="s">
        <v>961</v>
      </c>
      <c r="F138" s="126" t="s">
        <v>962</v>
      </c>
      <c r="G138" s="123" t="s">
        <v>560</v>
      </c>
      <c r="H138" s="131"/>
      <c r="I138" s="132">
        <v>1</v>
      </c>
      <c r="J138" s="125" t="s">
        <v>963</v>
      </c>
      <c r="K138" s="128">
        <v>45258</v>
      </c>
      <c r="L138" s="128">
        <v>47084</v>
      </c>
      <c r="M138" s="129" t="s">
        <v>567</v>
      </c>
      <c r="N138" s="129"/>
      <c r="O138" s="133">
        <v>269</v>
      </c>
      <c r="P138" s="123" t="s">
        <v>563</v>
      </c>
      <c r="Q138" s="127"/>
      <c r="R138" s="128"/>
      <c r="S138" s="126"/>
      <c r="T138" s="125" t="s">
        <v>964</v>
      </c>
      <c r="U138" s="123" t="s">
        <v>560</v>
      </c>
      <c r="V138" s="125" t="s">
        <v>1675</v>
      </c>
      <c r="W138" s="125" t="s">
        <v>538</v>
      </c>
      <c r="X138" s="125"/>
    </row>
    <row r="139" spans="1:24" s="16" customFormat="1" x14ac:dyDescent="0.25">
      <c r="A139" s="123">
        <v>8302375</v>
      </c>
      <c r="B139" s="124" t="s">
        <v>324</v>
      </c>
      <c r="C139" s="125" t="s">
        <v>323</v>
      </c>
      <c r="D139" s="123">
        <v>143000</v>
      </c>
      <c r="E139" s="125" t="s">
        <v>965</v>
      </c>
      <c r="F139" s="126" t="s">
        <v>966</v>
      </c>
      <c r="G139" s="123" t="s">
        <v>560</v>
      </c>
      <c r="H139" s="131"/>
      <c r="I139" s="132">
        <v>2</v>
      </c>
      <c r="J139" s="125" t="s">
        <v>561</v>
      </c>
      <c r="K139" s="128">
        <v>45383</v>
      </c>
      <c r="L139" s="128">
        <v>47208</v>
      </c>
      <c r="M139" s="129" t="s">
        <v>562</v>
      </c>
      <c r="N139" s="129"/>
      <c r="O139" s="133">
        <v>300.7</v>
      </c>
      <c r="P139" s="123" t="s">
        <v>563</v>
      </c>
      <c r="Q139" s="127"/>
      <c r="R139" s="128"/>
      <c r="S139" s="126"/>
      <c r="T139" s="125" t="s">
        <v>967</v>
      </c>
      <c r="U139" s="123" t="s">
        <v>560</v>
      </c>
      <c r="V139" s="125" t="s">
        <v>1675</v>
      </c>
      <c r="W139" s="125" t="s">
        <v>538</v>
      </c>
      <c r="X139" s="125"/>
    </row>
    <row r="140" spans="1:24" s="16" customFormat="1" ht="45" x14ac:dyDescent="0.25">
      <c r="A140" s="123">
        <v>8302377</v>
      </c>
      <c r="B140" s="124" t="s">
        <v>326</v>
      </c>
      <c r="C140" s="125" t="s">
        <v>325</v>
      </c>
      <c r="D140" s="123">
        <v>143000</v>
      </c>
      <c r="E140" s="125" t="s">
        <v>968</v>
      </c>
      <c r="F140" s="126" t="s">
        <v>969</v>
      </c>
      <c r="G140" s="123" t="s">
        <v>923</v>
      </c>
      <c r="H140" s="131">
        <v>3800</v>
      </c>
      <c r="I140" s="132">
        <v>2</v>
      </c>
      <c r="J140" s="125" t="s">
        <v>911</v>
      </c>
      <c r="K140" s="128">
        <v>45204</v>
      </c>
      <c r="L140" s="128">
        <v>45935</v>
      </c>
      <c r="M140" s="129" t="s">
        <v>584</v>
      </c>
      <c r="N140" s="129" t="s">
        <v>970</v>
      </c>
      <c r="O140" s="2">
        <v>3800</v>
      </c>
      <c r="P140" s="123" t="s">
        <v>585</v>
      </c>
      <c r="Q140" s="130">
        <v>3800</v>
      </c>
      <c r="R140" s="128">
        <v>45231</v>
      </c>
      <c r="S140" s="126"/>
      <c r="T140" s="125" t="s">
        <v>971</v>
      </c>
      <c r="U140" s="123" t="s">
        <v>560</v>
      </c>
      <c r="V140" s="125" t="s">
        <v>1675</v>
      </c>
      <c r="W140" s="125" t="s">
        <v>538</v>
      </c>
      <c r="X140" s="125"/>
    </row>
    <row r="141" spans="1:24" s="16" customFormat="1" ht="45" x14ac:dyDescent="0.25">
      <c r="A141" s="123">
        <v>8302511</v>
      </c>
      <c r="B141" s="124" t="s">
        <v>328</v>
      </c>
      <c r="C141" s="125" t="s">
        <v>327</v>
      </c>
      <c r="D141" s="123">
        <v>143000</v>
      </c>
      <c r="E141" s="125" t="s">
        <v>972</v>
      </c>
      <c r="F141" s="126" t="s">
        <v>973</v>
      </c>
      <c r="G141" s="123" t="s">
        <v>560</v>
      </c>
      <c r="H141" s="131"/>
      <c r="I141" s="132">
        <v>1</v>
      </c>
      <c r="J141" s="125" t="s">
        <v>561</v>
      </c>
      <c r="K141" s="128">
        <v>45200</v>
      </c>
      <c r="L141" s="128">
        <v>47026</v>
      </c>
      <c r="M141" s="129" t="s">
        <v>562</v>
      </c>
      <c r="N141" s="129"/>
      <c r="O141" s="133">
        <v>162.79</v>
      </c>
      <c r="P141" s="123" t="s">
        <v>563</v>
      </c>
      <c r="Q141" s="127"/>
      <c r="R141" s="128"/>
      <c r="S141" s="126" t="s">
        <v>974</v>
      </c>
      <c r="T141" s="125" t="s">
        <v>975</v>
      </c>
      <c r="U141" s="123" t="s">
        <v>560</v>
      </c>
      <c r="V141" s="125" t="s">
        <v>1675</v>
      </c>
      <c r="W141" s="125" t="s">
        <v>538</v>
      </c>
      <c r="X141" s="125"/>
    </row>
    <row r="142" spans="1:24" s="16" customFormat="1" x14ac:dyDescent="0.25">
      <c r="A142" s="123">
        <v>8302618</v>
      </c>
      <c r="B142" s="124" t="s">
        <v>330</v>
      </c>
      <c r="C142" s="125" t="s">
        <v>329</v>
      </c>
      <c r="D142" s="123">
        <v>143040</v>
      </c>
      <c r="E142" s="125" t="s">
        <v>976</v>
      </c>
      <c r="F142" s="126" t="s">
        <v>566</v>
      </c>
      <c r="G142" s="123" t="s">
        <v>560</v>
      </c>
      <c r="H142" s="131"/>
      <c r="I142" s="132">
        <v>2</v>
      </c>
      <c r="J142" s="125" t="s">
        <v>561</v>
      </c>
      <c r="K142" s="128">
        <v>44621</v>
      </c>
      <c r="L142" s="128">
        <v>46446</v>
      </c>
      <c r="M142" s="129" t="s">
        <v>562</v>
      </c>
      <c r="N142" s="129"/>
      <c r="O142" s="133">
        <v>291.77999999999997</v>
      </c>
      <c r="P142" s="123" t="s">
        <v>563</v>
      </c>
      <c r="Q142" s="127"/>
      <c r="R142" s="128"/>
      <c r="S142" s="126"/>
      <c r="T142" s="125" t="s">
        <v>977</v>
      </c>
      <c r="U142" s="123" t="s">
        <v>560</v>
      </c>
      <c r="V142" s="125" t="s">
        <v>1675</v>
      </c>
      <c r="W142" s="125" t="s">
        <v>538</v>
      </c>
      <c r="X142" s="125"/>
    </row>
    <row r="143" spans="1:24" s="16" customFormat="1" ht="75" x14ac:dyDescent="0.25">
      <c r="A143" s="123">
        <v>8302618</v>
      </c>
      <c r="B143" s="124" t="s">
        <v>330</v>
      </c>
      <c r="C143" s="125" t="s">
        <v>329</v>
      </c>
      <c r="D143" s="123">
        <v>144130</v>
      </c>
      <c r="E143" s="125" t="s">
        <v>976</v>
      </c>
      <c r="F143" s="126" t="s">
        <v>978</v>
      </c>
      <c r="G143" s="123" t="s">
        <v>560</v>
      </c>
      <c r="H143" s="131"/>
      <c r="I143" s="132">
        <v>5</v>
      </c>
      <c r="J143" s="125" t="s">
        <v>979</v>
      </c>
      <c r="K143" s="128">
        <v>42088</v>
      </c>
      <c r="L143" s="128">
        <v>45899</v>
      </c>
      <c r="M143" s="129" t="s">
        <v>980</v>
      </c>
      <c r="N143" s="129"/>
      <c r="O143" s="133">
        <v>73.5</v>
      </c>
      <c r="P143" s="123" t="s">
        <v>571</v>
      </c>
      <c r="Q143" s="127"/>
      <c r="R143" s="128"/>
      <c r="S143" s="126"/>
      <c r="T143" s="125" t="s">
        <v>977</v>
      </c>
      <c r="U143" s="123" t="s">
        <v>560</v>
      </c>
      <c r="V143" s="125" t="s">
        <v>1675</v>
      </c>
      <c r="W143" s="125" t="s">
        <v>538</v>
      </c>
      <c r="X143" s="125"/>
    </row>
    <row r="144" spans="1:24" s="16" customFormat="1" x14ac:dyDescent="0.25">
      <c r="A144" s="123">
        <v>8302618</v>
      </c>
      <c r="B144" s="124" t="s">
        <v>330</v>
      </c>
      <c r="C144" s="125" t="s">
        <v>329</v>
      </c>
      <c r="D144" s="123">
        <v>140010</v>
      </c>
      <c r="E144" s="125" t="s">
        <v>976</v>
      </c>
      <c r="F144" s="126" t="s">
        <v>981</v>
      </c>
      <c r="G144" s="123" t="s">
        <v>560</v>
      </c>
      <c r="H144" s="131"/>
      <c r="I144" s="132">
        <v>11</v>
      </c>
      <c r="J144" s="125" t="s">
        <v>982</v>
      </c>
      <c r="K144" s="128">
        <v>40519</v>
      </c>
      <c r="L144" s="128">
        <v>73026</v>
      </c>
      <c r="M144" s="129" t="s">
        <v>983</v>
      </c>
      <c r="N144" s="129"/>
      <c r="O144" s="133">
        <v>1576.03</v>
      </c>
      <c r="P144" s="123" t="s">
        <v>585</v>
      </c>
      <c r="Q144" s="127"/>
      <c r="R144" s="128"/>
      <c r="S144" s="126"/>
      <c r="T144" s="125" t="s">
        <v>977</v>
      </c>
      <c r="U144" s="123" t="s">
        <v>560</v>
      </c>
      <c r="V144" s="125" t="s">
        <v>1675</v>
      </c>
      <c r="W144" s="125" t="s">
        <v>538</v>
      </c>
      <c r="X144" s="125"/>
    </row>
    <row r="145" spans="1:24" s="16" customFormat="1" ht="30" x14ac:dyDescent="0.25">
      <c r="A145" s="123">
        <v>8302618</v>
      </c>
      <c r="B145" s="124" t="s">
        <v>330</v>
      </c>
      <c r="C145" s="125" t="s">
        <v>329</v>
      </c>
      <c r="D145" s="123">
        <v>143040</v>
      </c>
      <c r="E145" s="125" t="s">
        <v>976</v>
      </c>
      <c r="F145" s="126" t="s">
        <v>566</v>
      </c>
      <c r="G145" s="123" t="s">
        <v>560</v>
      </c>
      <c r="H145" s="131"/>
      <c r="I145" s="132">
        <v>1</v>
      </c>
      <c r="J145" s="125" t="s">
        <v>984</v>
      </c>
      <c r="K145" s="128">
        <v>39846</v>
      </c>
      <c r="L145" s="128">
        <v>49342</v>
      </c>
      <c r="M145" s="129" t="s">
        <v>985</v>
      </c>
      <c r="N145" s="129"/>
      <c r="O145" s="133">
        <v>425</v>
      </c>
      <c r="P145" s="123" t="s">
        <v>585</v>
      </c>
      <c r="Q145" s="127"/>
      <c r="R145" s="128"/>
      <c r="S145" s="126"/>
      <c r="T145" s="125" t="s">
        <v>977</v>
      </c>
      <c r="U145" s="123" t="s">
        <v>560</v>
      </c>
      <c r="V145" s="125" t="s">
        <v>1675</v>
      </c>
      <c r="W145" s="125" t="s">
        <v>538</v>
      </c>
      <c r="X145" s="125"/>
    </row>
    <row r="146" spans="1:24" s="16" customFormat="1" x14ac:dyDescent="0.25">
      <c r="A146" s="123">
        <v>8302622</v>
      </c>
      <c r="B146" s="124" t="s">
        <v>332</v>
      </c>
      <c r="C146" s="125" t="s">
        <v>331</v>
      </c>
      <c r="D146" s="123">
        <v>143000</v>
      </c>
      <c r="E146" s="125" t="s">
        <v>986</v>
      </c>
      <c r="F146" s="126" t="s">
        <v>987</v>
      </c>
      <c r="G146" s="123" t="s">
        <v>560</v>
      </c>
      <c r="H146" s="131"/>
      <c r="I146" s="132">
        <v>2</v>
      </c>
      <c r="J146" s="125" t="s">
        <v>561</v>
      </c>
      <c r="K146" s="128">
        <v>44805</v>
      </c>
      <c r="L146" s="128">
        <v>45900</v>
      </c>
      <c r="M146" s="129" t="s">
        <v>590</v>
      </c>
      <c r="N146" s="129"/>
      <c r="O146" s="133">
        <f>172.29+23.09</f>
        <v>195.38</v>
      </c>
      <c r="P146" s="123" t="s">
        <v>563</v>
      </c>
      <c r="Q146" s="130">
        <v>1171.2</v>
      </c>
      <c r="R146" s="128">
        <v>45446</v>
      </c>
      <c r="S146" s="126" t="s">
        <v>852</v>
      </c>
      <c r="T146" s="125" t="s">
        <v>988</v>
      </c>
      <c r="U146" s="123" t="s">
        <v>560</v>
      </c>
      <c r="V146" s="125" t="s">
        <v>1675</v>
      </c>
      <c r="W146" s="125" t="s">
        <v>538</v>
      </c>
      <c r="X146" s="125"/>
    </row>
    <row r="147" spans="1:24" s="16" customFormat="1" x14ac:dyDescent="0.25">
      <c r="A147" s="123">
        <v>8302623</v>
      </c>
      <c r="B147" s="124" t="s">
        <v>334</v>
      </c>
      <c r="C147" s="125" t="s">
        <v>333</v>
      </c>
      <c r="D147" s="123">
        <v>143000</v>
      </c>
      <c r="E147" s="125" t="s">
        <v>989</v>
      </c>
      <c r="F147" s="126" t="s">
        <v>990</v>
      </c>
      <c r="G147" s="123" t="s">
        <v>560</v>
      </c>
      <c r="H147" s="131"/>
      <c r="I147" s="132">
        <v>1</v>
      </c>
      <c r="J147" s="125" t="s">
        <v>561</v>
      </c>
      <c r="K147" s="128">
        <v>44470</v>
      </c>
      <c r="L147" s="128">
        <v>46295</v>
      </c>
      <c r="M147" s="129" t="s">
        <v>562</v>
      </c>
      <c r="N147" s="129"/>
      <c r="O147" s="133">
        <v>155.25</v>
      </c>
      <c r="P147" s="123" t="s">
        <v>563</v>
      </c>
      <c r="Q147" s="127"/>
      <c r="R147" s="128"/>
      <c r="S147" s="126"/>
      <c r="T147" s="125" t="s">
        <v>991</v>
      </c>
      <c r="U147" s="123" t="s">
        <v>560</v>
      </c>
      <c r="V147" s="125" t="s">
        <v>1675</v>
      </c>
      <c r="W147" s="125" t="s">
        <v>538</v>
      </c>
      <c r="X147" s="125"/>
    </row>
    <row r="148" spans="1:24" s="16" customFormat="1" x14ac:dyDescent="0.25">
      <c r="A148" s="123">
        <v>8302623</v>
      </c>
      <c r="B148" s="124" t="s">
        <v>334</v>
      </c>
      <c r="C148" s="125" t="s">
        <v>333</v>
      </c>
      <c r="D148" s="123">
        <v>145010</v>
      </c>
      <c r="E148" s="125" t="s">
        <v>989</v>
      </c>
      <c r="F148" s="126" t="s">
        <v>992</v>
      </c>
      <c r="G148" s="123" t="s">
        <v>560</v>
      </c>
      <c r="H148" s="131"/>
      <c r="I148" s="132">
        <v>2</v>
      </c>
      <c r="J148" s="125" t="s">
        <v>749</v>
      </c>
      <c r="K148" s="128">
        <v>45139</v>
      </c>
      <c r="L148" s="128">
        <v>46965</v>
      </c>
      <c r="M148" s="129" t="s">
        <v>562</v>
      </c>
      <c r="N148" s="129"/>
      <c r="O148" s="133">
        <v>13</v>
      </c>
      <c r="P148" s="123" t="s">
        <v>571</v>
      </c>
      <c r="Q148" s="127"/>
      <c r="R148" s="128"/>
      <c r="S148" s="126"/>
      <c r="T148" s="125" t="s">
        <v>991</v>
      </c>
      <c r="U148" s="123" t="s">
        <v>560</v>
      </c>
      <c r="V148" s="125" t="s">
        <v>1675</v>
      </c>
      <c r="W148" s="125" t="s">
        <v>538</v>
      </c>
      <c r="X148" s="125"/>
    </row>
    <row r="149" spans="1:24" s="16" customFormat="1" ht="45" x14ac:dyDescent="0.25">
      <c r="A149" s="123">
        <v>8302624</v>
      </c>
      <c r="B149" s="124" t="s">
        <v>336</v>
      </c>
      <c r="C149" s="125" t="s">
        <v>335</v>
      </c>
      <c r="D149" s="123">
        <v>140210</v>
      </c>
      <c r="E149" s="125" t="s">
        <v>993</v>
      </c>
      <c r="F149" s="126" t="s">
        <v>994</v>
      </c>
      <c r="G149" s="123" t="s">
        <v>560</v>
      </c>
      <c r="H149" s="131"/>
      <c r="I149" s="132">
        <v>4</v>
      </c>
      <c r="J149" s="125" t="s">
        <v>995</v>
      </c>
      <c r="K149" s="128">
        <v>45383</v>
      </c>
      <c r="L149" s="128">
        <v>46113</v>
      </c>
      <c r="M149" s="129" t="s">
        <v>609</v>
      </c>
      <c r="N149" s="129" t="s">
        <v>655</v>
      </c>
      <c r="O149" s="133">
        <v>492.02</v>
      </c>
      <c r="P149" s="123" t="s">
        <v>563</v>
      </c>
      <c r="Q149" s="127"/>
      <c r="R149" s="128"/>
      <c r="S149" s="126"/>
      <c r="T149" s="125" t="s">
        <v>996</v>
      </c>
      <c r="U149" s="123" t="s">
        <v>560</v>
      </c>
      <c r="V149" s="125" t="s">
        <v>1675</v>
      </c>
      <c r="W149" s="125" t="s">
        <v>538</v>
      </c>
      <c r="X149" s="125"/>
    </row>
    <row r="150" spans="1:24" s="16" customFormat="1" x14ac:dyDescent="0.25">
      <c r="A150" s="123">
        <v>8302625</v>
      </c>
      <c r="B150" s="124" t="s">
        <v>338</v>
      </c>
      <c r="C150" s="125" t="s">
        <v>337</v>
      </c>
      <c r="D150" s="123">
        <v>143000</v>
      </c>
      <c r="E150" s="125" t="s">
        <v>997</v>
      </c>
      <c r="F150" s="126" t="s">
        <v>566</v>
      </c>
      <c r="G150" s="123" t="s">
        <v>560</v>
      </c>
      <c r="H150" s="131"/>
      <c r="I150" s="132">
        <v>1</v>
      </c>
      <c r="J150" s="125" t="s">
        <v>561</v>
      </c>
      <c r="K150" s="128">
        <v>44998</v>
      </c>
      <c r="L150" s="128">
        <v>46825</v>
      </c>
      <c r="M150" s="129" t="s">
        <v>567</v>
      </c>
      <c r="N150" s="129"/>
      <c r="O150" s="133">
        <v>300.43</v>
      </c>
      <c r="P150" s="123" t="s">
        <v>563</v>
      </c>
      <c r="Q150" s="127"/>
      <c r="R150" s="128"/>
      <c r="S150" s="126"/>
      <c r="T150" s="125" t="s">
        <v>998</v>
      </c>
      <c r="U150" s="123" t="s">
        <v>560</v>
      </c>
      <c r="V150" s="125" t="s">
        <v>1675</v>
      </c>
      <c r="W150" s="125" t="s">
        <v>538</v>
      </c>
      <c r="X150" s="125"/>
    </row>
    <row r="151" spans="1:24" s="16" customFormat="1" x14ac:dyDescent="0.25">
      <c r="A151" s="123">
        <v>8302626</v>
      </c>
      <c r="B151" s="124" t="s">
        <v>340</v>
      </c>
      <c r="C151" s="125" t="s">
        <v>339</v>
      </c>
      <c r="D151" s="123">
        <v>125010</v>
      </c>
      <c r="E151" s="125" t="s">
        <v>999</v>
      </c>
      <c r="F151" s="126" t="s">
        <v>566</v>
      </c>
      <c r="G151" s="123" t="s">
        <v>560</v>
      </c>
      <c r="H151" s="131"/>
      <c r="I151" s="132">
        <v>1</v>
      </c>
      <c r="J151" s="125" t="s">
        <v>561</v>
      </c>
      <c r="K151" s="128">
        <v>45376</v>
      </c>
      <c r="L151" s="128">
        <v>47201</v>
      </c>
      <c r="M151" s="129" t="s">
        <v>567</v>
      </c>
      <c r="N151" s="129"/>
      <c r="O151" s="133">
        <v>218.96</v>
      </c>
      <c r="P151" s="123" t="s">
        <v>563</v>
      </c>
      <c r="Q151" s="127"/>
      <c r="R151" s="128"/>
      <c r="S151" s="126"/>
      <c r="T151" s="125" t="s">
        <v>1000</v>
      </c>
      <c r="U151" s="123" t="s">
        <v>560</v>
      </c>
      <c r="V151" s="125" t="s">
        <v>1675</v>
      </c>
      <c r="W151" s="125" t="s">
        <v>538</v>
      </c>
      <c r="X151" s="125"/>
    </row>
    <row r="152" spans="1:24" s="16" customFormat="1" x14ac:dyDescent="0.25">
      <c r="A152" s="123">
        <v>8303002</v>
      </c>
      <c r="B152" s="124" t="s">
        <v>342</v>
      </c>
      <c r="C152" s="125" t="s">
        <v>341</v>
      </c>
      <c r="D152" s="123">
        <v>140210</v>
      </c>
      <c r="E152" s="125" t="s">
        <v>1001</v>
      </c>
      <c r="F152" s="126" t="s">
        <v>1002</v>
      </c>
      <c r="G152" s="123" t="s">
        <v>560</v>
      </c>
      <c r="H152" s="131"/>
      <c r="I152" s="132">
        <v>3</v>
      </c>
      <c r="J152" s="125" t="s">
        <v>561</v>
      </c>
      <c r="K152" s="128">
        <v>45323</v>
      </c>
      <c r="L152" s="128">
        <v>47149</v>
      </c>
      <c r="M152" s="129" t="s">
        <v>641</v>
      </c>
      <c r="N152" s="129"/>
      <c r="O152" s="133">
        <v>1005.88</v>
      </c>
      <c r="P152" s="123" t="s">
        <v>563</v>
      </c>
      <c r="Q152" s="127"/>
      <c r="R152" s="128"/>
      <c r="S152" s="126"/>
      <c r="T152" s="125" t="s">
        <v>1003</v>
      </c>
      <c r="U152" s="123" t="s">
        <v>560</v>
      </c>
      <c r="V152" s="125" t="s">
        <v>1675</v>
      </c>
      <c r="W152" s="125" t="s">
        <v>538</v>
      </c>
      <c r="X152" s="125"/>
    </row>
    <row r="153" spans="1:24" s="16" customFormat="1" x14ac:dyDescent="0.25">
      <c r="A153" s="123">
        <v>8303016</v>
      </c>
      <c r="B153" s="124" t="s">
        <v>350</v>
      </c>
      <c r="C153" s="125" t="s">
        <v>349</v>
      </c>
      <c r="D153" s="123">
        <v>140210</v>
      </c>
      <c r="E153" s="125" t="s">
        <v>1009</v>
      </c>
      <c r="F153" s="126" t="s">
        <v>1010</v>
      </c>
      <c r="G153" s="123" t="s">
        <v>560</v>
      </c>
      <c r="H153" s="131"/>
      <c r="I153" s="132">
        <v>1</v>
      </c>
      <c r="J153" s="125" t="s">
        <v>1011</v>
      </c>
      <c r="K153" s="128">
        <v>44482</v>
      </c>
      <c r="L153" s="128">
        <v>46278</v>
      </c>
      <c r="M153" s="129" t="s">
        <v>562</v>
      </c>
      <c r="N153" s="129"/>
      <c r="O153" s="133">
        <v>127.32</v>
      </c>
      <c r="P153" s="123" t="s">
        <v>571</v>
      </c>
      <c r="Q153" s="127"/>
      <c r="R153" s="128"/>
      <c r="S153" s="126" t="s">
        <v>1012</v>
      </c>
      <c r="T153" s="125" t="s">
        <v>1013</v>
      </c>
      <c r="U153" s="123" t="s">
        <v>560</v>
      </c>
      <c r="V153" s="125" t="s">
        <v>1675</v>
      </c>
      <c r="W153" s="125" t="s">
        <v>538</v>
      </c>
      <c r="X153" s="125"/>
    </row>
    <row r="154" spans="1:24" s="16" customFormat="1" ht="30" x14ac:dyDescent="0.25">
      <c r="A154" s="123">
        <v>8303018</v>
      </c>
      <c r="B154" s="124" t="s">
        <v>354</v>
      </c>
      <c r="C154" s="125" t="s">
        <v>353</v>
      </c>
      <c r="D154" s="123">
        <v>143000</v>
      </c>
      <c r="E154" s="125" t="s">
        <v>1014</v>
      </c>
      <c r="F154" s="126" t="s">
        <v>1015</v>
      </c>
      <c r="G154" s="123" t="s">
        <v>560</v>
      </c>
      <c r="H154" s="131"/>
      <c r="I154" s="132">
        <v>2</v>
      </c>
      <c r="J154" s="125" t="s">
        <v>561</v>
      </c>
      <c r="K154" s="128">
        <v>44219</v>
      </c>
      <c r="L154" s="128">
        <v>46045</v>
      </c>
      <c r="M154" s="129" t="s">
        <v>602</v>
      </c>
      <c r="N154" s="129"/>
      <c r="O154" s="133">
        <v>222.82</v>
      </c>
      <c r="P154" s="123" t="s">
        <v>563</v>
      </c>
      <c r="Q154" s="127"/>
      <c r="R154" s="128"/>
      <c r="S154" s="126"/>
      <c r="T154" s="125" t="s">
        <v>1016</v>
      </c>
      <c r="U154" s="123" t="s">
        <v>560</v>
      </c>
      <c r="V154" s="125" t="s">
        <v>1675</v>
      </c>
      <c r="W154" s="125" t="s">
        <v>538</v>
      </c>
      <c r="X154" s="125"/>
    </row>
    <row r="155" spans="1:24" s="16" customFormat="1" x14ac:dyDescent="0.25">
      <c r="A155" s="123">
        <v>8303019</v>
      </c>
      <c r="B155" s="124" t="s">
        <v>356</v>
      </c>
      <c r="C155" s="125" t="s">
        <v>355</v>
      </c>
      <c r="D155" s="123">
        <v>313200</v>
      </c>
      <c r="E155" s="125" t="s">
        <v>1023</v>
      </c>
      <c r="F155" s="126" t="s">
        <v>922</v>
      </c>
      <c r="G155" s="123" t="s">
        <v>923</v>
      </c>
      <c r="H155" s="131">
        <v>46704</v>
      </c>
      <c r="I155" s="132">
        <v>1</v>
      </c>
      <c r="J155" s="125" t="s">
        <v>1024</v>
      </c>
      <c r="K155" s="128">
        <v>44136</v>
      </c>
      <c r="L155" s="128">
        <v>45961</v>
      </c>
      <c r="M155" s="129" t="s">
        <v>641</v>
      </c>
      <c r="N155" s="129"/>
      <c r="O155" s="133">
        <v>8036</v>
      </c>
      <c r="P155" s="123" t="s">
        <v>585</v>
      </c>
      <c r="Q155" s="127"/>
      <c r="R155" s="128"/>
      <c r="S155" s="126"/>
      <c r="T155" s="125" t="s">
        <v>1025</v>
      </c>
      <c r="U155" s="123" t="s">
        <v>560</v>
      </c>
      <c r="V155" s="125" t="s">
        <v>1675</v>
      </c>
      <c r="W155" s="125" t="s">
        <v>538</v>
      </c>
      <c r="X155" s="125"/>
    </row>
    <row r="156" spans="1:24" s="16" customFormat="1" ht="45" x14ac:dyDescent="0.25">
      <c r="A156" s="123">
        <v>8303019</v>
      </c>
      <c r="B156" s="124" t="s">
        <v>356</v>
      </c>
      <c r="C156" s="125" t="s">
        <v>355</v>
      </c>
      <c r="D156" s="123">
        <v>143000</v>
      </c>
      <c r="E156" s="125" t="s">
        <v>1023</v>
      </c>
      <c r="F156" s="126" t="s">
        <v>1026</v>
      </c>
      <c r="G156" s="123" t="s">
        <v>560</v>
      </c>
      <c r="H156" s="131"/>
      <c r="I156" s="132">
        <v>1</v>
      </c>
      <c r="J156" s="125" t="s">
        <v>561</v>
      </c>
      <c r="K156" s="128">
        <v>43590</v>
      </c>
      <c r="L156" s="128">
        <v>47242</v>
      </c>
      <c r="M156" s="129" t="s">
        <v>562</v>
      </c>
      <c r="N156" s="129" t="s">
        <v>562</v>
      </c>
      <c r="O156" s="133">
        <v>2000</v>
      </c>
      <c r="P156" s="123" t="s">
        <v>571</v>
      </c>
      <c r="Q156" s="127"/>
      <c r="R156" s="128"/>
      <c r="S156" s="126" t="s">
        <v>1027</v>
      </c>
      <c r="T156" s="125" t="s">
        <v>1025</v>
      </c>
      <c r="U156" s="123" t="s">
        <v>560</v>
      </c>
      <c r="V156" s="125" t="s">
        <v>1675</v>
      </c>
      <c r="W156" s="125" t="s">
        <v>538</v>
      </c>
      <c r="X156" s="125"/>
    </row>
    <row r="157" spans="1:24" s="16" customFormat="1" x14ac:dyDescent="0.25">
      <c r="A157" s="123">
        <v>8303022</v>
      </c>
      <c r="B157" s="124" t="s">
        <v>358</v>
      </c>
      <c r="C157" s="125" t="s">
        <v>357</v>
      </c>
      <c r="D157" s="123">
        <v>145580</v>
      </c>
      <c r="E157" s="125" t="s">
        <v>1028</v>
      </c>
      <c r="F157" s="126" t="s">
        <v>1029</v>
      </c>
      <c r="G157" s="123" t="s">
        <v>560</v>
      </c>
      <c r="H157" s="131"/>
      <c r="I157" s="132">
        <v>1</v>
      </c>
      <c r="J157" s="125" t="s">
        <v>724</v>
      </c>
      <c r="K157" s="128">
        <v>45237</v>
      </c>
      <c r="L157" s="128">
        <v>47078</v>
      </c>
      <c r="M157" s="129" t="s">
        <v>1030</v>
      </c>
      <c r="N157" s="129"/>
      <c r="O157" s="133">
        <v>202.8</v>
      </c>
      <c r="P157" s="123" t="s">
        <v>563</v>
      </c>
      <c r="Q157" s="130">
        <v>405.6</v>
      </c>
      <c r="R157" s="128">
        <v>44978</v>
      </c>
      <c r="S157" s="126"/>
      <c r="T157" s="125" t="s">
        <v>1031</v>
      </c>
      <c r="U157" s="123" t="s">
        <v>560</v>
      </c>
      <c r="V157" s="125" t="s">
        <v>1675</v>
      </c>
      <c r="W157" s="125" t="s">
        <v>538</v>
      </c>
      <c r="X157" s="125"/>
    </row>
    <row r="158" spans="1:24" s="16" customFormat="1" x14ac:dyDescent="0.25">
      <c r="A158" s="123">
        <v>8303024</v>
      </c>
      <c r="B158" s="124" t="s">
        <v>360</v>
      </c>
      <c r="C158" s="125" t="s">
        <v>359</v>
      </c>
      <c r="D158" s="123">
        <v>143000</v>
      </c>
      <c r="E158" s="125" t="s">
        <v>1032</v>
      </c>
      <c r="F158" s="126" t="s">
        <v>1033</v>
      </c>
      <c r="G158" s="123" t="s">
        <v>560</v>
      </c>
      <c r="H158" s="131"/>
      <c r="I158" s="132">
        <v>1</v>
      </c>
      <c r="J158" s="125" t="s">
        <v>561</v>
      </c>
      <c r="K158" s="128">
        <v>44197</v>
      </c>
      <c r="L158" s="128">
        <v>45835</v>
      </c>
      <c r="M158" s="129" t="s">
        <v>1034</v>
      </c>
      <c r="N158" s="129"/>
      <c r="O158" s="133">
        <v>146.94999999999999</v>
      </c>
      <c r="P158" s="123" t="s">
        <v>563</v>
      </c>
      <c r="Q158" s="127"/>
      <c r="R158" s="128"/>
      <c r="S158" s="126"/>
      <c r="T158" s="125" t="s">
        <v>1035</v>
      </c>
      <c r="U158" s="123" t="s">
        <v>560</v>
      </c>
      <c r="V158" s="125" t="s">
        <v>1675</v>
      </c>
      <c r="W158" s="125" t="s">
        <v>538</v>
      </c>
      <c r="X158" s="125"/>
    </row>
    <row r="159" spans="1:24" s="16" customFormat="1" x14ac:dyDescent="0.25">
      <c r="A159" s="123">
        <v>8303024</v>
      </c>
      <c r="B159" s="124" t="s">
        <v>360</v>
      </c>
      <c r="C159" s="125" t="s">
        <v>359</v>
      </c>
      <c r="D159" s="123">
        <v>120000</v>
      </c>
      <c r="E159" s="125" t="s">
        <v>1032</v>
      </c>
      <c r="F159" s="126" t="s">
        <v>1036</v>
      </c>
      <c r="G159" s="123" t="s">
        <v>560</v>
      </c>
      <c r="H159" s="131"/>
      <c r="I159" s="132">
        <v>4</v>
      </c>
      <c r="J159" s="125" t="s">
        <v>583</v>
      </c>
      <c r="K159" s="128">
        <v>43374</v>
      </c>
      <c r="L159" s="128">
        <v>45835</v>
      </c>
      <c r="M159" s="129" t="s">
        <v>1034</v>
      </c>
      <c r="N159" s="129"/>
      <c r="O159" s="133">
        <v>93</v>
      </c>
      <c r="P159" s="123" t="s">
        <v>585</v>
      </c>
      <c r="Q159" s="127"/>
      <c r="R159" s="128"/>
      <c r="S159" s="126" t="s">
        <v>1034</v>
      </c>
      <c r="T159" s="125" t="s">
        <v>1035</v>
      </c>
      <c r="U159" s="123" t="s">
        <v>560</v>
      </c>
      <c r="V159" s="125" t="s">
        <v>1675</v>
      </c>
      <c r="W159" s="125" t="s">
        <v>538</v>
      </c>
      <c r="X159" s="125"/>
    </row>
    <row r="160" spans="1:24" s="16" customFormat="1" ht="30" x14ac:dyDescent="0.25">
      <c r="A160" s="123">
        <v>8303030</v>
      </c>
      <c r="B160" s="124" t="s">
        <v>366</v>
      </c>
      <c r="C160" s="125" t="s">
        <v>365</v>
      </c>
      <c r="D160" s="123">
        <v>145040</v>
      </c>
      <c r="E160" s="125" t="s">
        <v>1037</v>
      </c>
      <c r="F160" s="126" t="s">
        <v>1038</v>
      </c>
      <c r="G160" s="123" t="s">
        <v>560</v>
      </c>
      <c r="H160" s="131"/>
      <c r="I160" s="132">
        <v>1</v>
      </c>
      <c r="J160" s="125" t="s">
        <v>963</v>
      </c>
      <c r="K160" s="128">
        <v>45216</v>
      </c>
      <c r="L160" s="128">
        <v>47043</v>
      </c>
      <c r="M160" s="129" t="s">
        <v>567</v>
      </c>
      <c r="N160" s="129"/>
      <c r="O160" s="133">
        <v>151.13</v>
      </c>
      <c r="P160" s="123" t="s">
        <v>563</v>
      </c>
      <c r="Q160" s="130">
        <v>361.36</v>
      </c>
      <c r="R160" s="128">
        <v>45216</v>
      </c>
      <c r="S160" s="126"/>
      <c r="T160" s="125" t="s">
        <v>1039</v>
      </c>
      <c r="U160" s="123" t="s">
        <v>560</v>
      </c>
      <c r="V160" s="125" t="s">
        <v>1675</v>
      </c>
      <c r="W160" s="125" t="s">
        <v>538</v>
      </c>
      <c r="X160" s="125"/>
    </row>
    <row r="161" spans="1:24" s="16" customFormat="1" x14ac:dyDescent="0.25">
      <c r="A161" s="123">
        <v>8303030</v>
      </c>
      <c r="B161" s="124" t="s">
        <v>366</v>
      </c>
      <c r="C161" s="125" t="s">
        <v>365</v>
      </c>
      <c r="D161" s="123">
        <v>140010</v>
      </c>
      <c r="E161" s="125" t="s">
        <v>1037</v>
      </c>
      <c r="F161" s="126" t="s">
        <v>1040</v>
      </c>
      <c r="G161" s="123" t="s">
        <v>560</v>
      </c>
      <c r="H161" s="131"/>
      <c r="I161" s="132">
        <v>2</v>
      </c>
      <c r="J161" s="125" t="s">
        <v>1041</v>
      </c>
      <c r="K161" s="128">
        <v>44940</v>
      </c>
      <c r="L161" s="128">
        <v>46766</v>
      </c>
      <c r="M161" s="129" t="s">
        <v>562</v>
      </c>
      <c r="N161" s="129"/>
      <c r="O161" s="133">
        <v>93.6</v>
      </c>
      <c r="P161" s="123" t="s">
        <v>563</v>
      </c>
      <c r="Q161" s="127"/>
      <c r="R161" s="128"/>
      <c r="S161" s="126"/>
      <c r="T161" s="125" t="s">
        <v>1039</v>
      </c>
      <c r="U161" s="123" t="s">
        <v>560</v>
      </c>
      <c r="V161" s="125" t="s">
        <v>1675</v>
      </c>
      <c r="W161" s="125" t="s">
        <v>538</v>
      </c>
      <c r="X161" s="125"/>
    </row>
    <row r="162" spans="1:24" s="16" customFormat="1" x14ac:dyDescent="0.25">
      <c r="A162" s="123">
        <v>8303032</v>
      </c>
      <c r="B162" s="124" t="s">
        <v>368</v>
      </c>
      <c r="C162" s="125" t="s">
        <v>367</v>
      </c>
      <c r="D162" s="123">
        <v>145010</v>
      </c>
      <c r="E162" s="125" t="s">
        <v>1042</v>
      </c>
      <c r="F162" s="126" t="s">
        <v>1043</v>
      </c>
      <c r="G162" s="123" t="s">
        <v>560</v>
      </c>
      <c r="H162" s="131"/>
      <c r="I162" s="132">
        <v>9</v>
      </c>
      <c r="J162" s="125" t="s">
        <v>724</v>
      </c>
      <c r="K162" s="128">
        <v>44327</v>
      </c>
      <c r="L162" s="128">
        <v>46152</v>
      </c>
      <c r="M162" s="129" t="s">
        <v>562</v>
      </c>
      <c r="N162" s="129"/>
      <c r="O162" s="133">
        <v>270</v>
      </c>
      <c r="P162" s="123" t="s">
        <v>563</v>
      </c>
      <c r="Q162" s="127"/>
      <c r="R162" s="128"/>
      <c r="S162" s="126"/>
      <c r="T162" s="125" t="s">
        <v>1044</v>
      </c>
      <c r="U162" s="123" t="s">
        <v>560</v>
      </c>
      <c r="V162" s="125" t="s">
        <v>1675</v>
      </c>
      <c r="W162" s="125" t="s">
        <v>538</v>
      </c>
      <c r="X162" s="125"/>
    </row>
    <row r="163" spans="1:24" s="16" customFormat="1" ht="30" x14ac:dyDescent="0.25">
      <c r="A163" s="123">
        <v>8303033</v>
      </c>
      <c r="B163" s="124" t="s">
        <v>370</v>
      </c>
      <c r="C163" s="125" t="s">
        <v>369</v>
      </c>
      <c r="D163" s="123">
        <v>143040</v>
      </c>
      <c r="E163" s="125" t="s">
        <v>1045</v>
      </c>
      <c r="F163" s="126" t="s">
        <v>1046</v>
      </c>
      <c r="G163" s="123" t="s">
        <v>560</v>
      </c>
      <c r="H163" s="131"/>
      <c r="I163" s="132">
        <v>1</v>
      </c>
      <c r="J163" s="125" t="s">
        <v>561</v>
      </c>
      <c r="K163" s="128">
        <v>44979</v>
      </c>
      <c r="L163" s="128">
        <v>46805</v>
      </c>
      <c r="M163" s="129" t="s">
        <v>567</v>
      </c>
      <c r="N163" s="129"/>
      <c r="O163" s="133">
        <v>122</v>
      </c>
      <c r="P163" s="123" t="s">
        <v>563</v>
      </c>
      <c r="Q163" s="127"/>
      <c r="R163" s="128"/>
      <c r="S163" s="126"/>
      <c r="T163" s="125" t="s">
        <v>1047</v>
      </c>
      <c r="U163" s="123" t="s">
        <v>560</v>
      </c>
      <c r="V163" s="125" t="s">
        <v>1675</v>
      </c>
      <c r="W163" s="125" t="s">
        <v>538</v>
      </c>
      <c r="X163" s="125"/>
    </row>
    <row r="164" spans="1:24" s="16" customFormat="1" x14ac:dyDescent="0.25">
      <c r="A164" s="123">
        <v>8303033</v>
      </c>
      <c r="B164" s="124" t="s">
        <v>370</v>
      </c>
      <c r="C164" s="125" t="s">
        <v>369</v>
      </c>
      <c r="D164" s="123">
        <v>145010</v>
      </c>
      <c r="E164" s="125" t="s">
        <v>1048</v>
      </c>
      <c r="F164" s="126" t="s">
        <v>660</v>
      </c>
      <c r="G164" s="123" t="s">
        <v>560</v>
      </c>
      <c r="H164" s="131"/>
      <c r="I164" s="132">
        <v>1</v>
      </c>
      <c r="J164" s="125" t="s">
        <v>796</v>
      </c>
      <c r="K164" s="128">
        <v>45307</v>
      </c>
      <c r="L164" s="128">
        <v>47134</v>
      </c>
      <c r="M164" s="129" t="s">
        <v>567</v>
      </c>
      <c r="N164" s="129"/>
      <c r="O164" s="133">
        <v>48.28</v>
      </c>
      <c r="P164" s="123" t="s">
        <v>571</v>
      </c>
      <c r="Q164" s="130">
        <v>29</v>
      </c>
      <c r="R164" s="128">
        <v>45307</v>
      </c>
      <c r="S164" s="126"/>
      <c r="T164" s="125" t="s">
        <v>1047</v>
      </c>
      <c r="U164" s="123" t="s">
        <v>560</v>
      </c>
      <c r="V164" s="125" t="s">
        <v>1675</v>
      </c>
      <c r="W164" s="125" t="s">
        <v>538</v>
      </c>
      <c r="X164" s="125"/>
    </row>
    <row r="165" spans="1:24" s="16" customFormat="1" x14ac:dyDescent="0.25">
      <c r="A165" s="123">
        <v>8303036</v>
      </c>
      <c r="B165" s="124" t="s">
        <v>376</v>
      </c>
      <c r="C165" s="125" t="s">
        <v>375</v>
      </c>
      <c r="D165" s="123">
        <v>145010</v>
      </c>
      <c r="E165" s="125" t="s">
        <v>1049</v>
      </c>
      <c r="F165" s="126" t="s">
        <v>1050</v>
      </c>
      <c r="G165" s="123" t="s">
        <v>560</v>
      </c>
      <c r="H165" s="131"/>
      <c r="I165" s="132">
        <v>9</v>
      </c>
      <c r="J165" s="125" t="s">
        <v>799</v>
      </c>
      <c r="K165" s="128">
        <v>45483</v>
      </c>
      <c r="L165" s="128">
        <v>47308</v>
      </c>
      <c r="M165" s="129" t="s">
        <v>567</v>
      </c>
      <c r="N165" s="129"/>
      <c r="O165" s="133">
        <v>72</v>
      </c>
      <c r="P165" s="123" t="s">
        <v>571</v>
      </c>
      <c r="Q165" s="127"/>
      <c r="R165" s="128"/>
      <c r="S165" s="126"/>
      <c r="T165" s="125" t="s">
        <v>1051</v>
      </c>
      <c r="U165" s="123" t="s">
        <v>560</v>
      </c>
      <c r="V165" s="125" t="s">
        <v>1675</v>
      </c>
      <c r="W165" s="125" t="s">
        <v>538</v>
      </c>
      <c r="X165" s="125"/>
    </row>
    <row r="166" spans="1:24" s="16" customFormat="1" ht="45" x14ac:dyDescent="0.25">
      <c r="A166" s="123">
        <v>8303039</v>
      </c>
      <c r="B166" s="124" t="s">
        <v>382</v>
      </c>
      <c r="C166" s="125" t="s">
        <v>381</v>
      </c>
      <c r="D166" s="123">
        <v>143010</v>
      </c>
      <c r="E166" s="125" t="s">
        <v>1054</v>
      </c>
      <c r="F166" s="126" t="s">
        <v>1055</v>
      </c>
      <c r="G166" s="123" t="s">
        <v>560</v>
      </c>
      <c r="H166" s="131"/>
      <c r="I166" s="132">
        <v>1</v>
      </c>
      <c r="J166" s="125" t="s">
        <v>1056</v>
      </c>
      <c r="K166" s="128">
        <v>45110</v>
      </c>
      <c r="L166" s="128">
        <v>46936</v>
      </c>
      <c r="M166" s="129" t="s">
        <v>567</v>
      </c>
      <c r="N166" s="129"/>
      <c r="O166" s="133">
        <v>88</v>
      </c>
      <c r="P166" s="123" t="s">
        <v>563</v>
      </c>
      <c r="Q166" s="127"/>
      <c r="R166" s="128"/>
      <c r="S166" s="126" t="s">
        <v>1057</v>
      </c>
      <c r="T166" s="125" t="s">
        <v>1058</v>
      </c>
      <c r="U166" s="123" t="s">
        <v>560</v>
      </c>
      <c r="V166" s="125" t="s">
        <v>1675</v>
      </c>
      <c r="W166" s="125" t="s">
        <v>538</v>
      </c>
      <c r="X166" s="125"/>
    </row>
    <row r="167" spans="1:24" s="16" customFormat="1" ht="45" x14ac:dyDescent="0.25">
      <c r="A167" s="123">
        <v>8303039</v>
      </c>
      <c r="B167" s="124" t="s">
        <v>382</v>
      </c>
      <c r="C167" s="125" t="s">
        <v>381</v>
      </c>
      <c r="D167" s="123">
        <v>143010</v>
      </c>
      <c r="E167" s="125" t="s">
        <v>1054</v>
      </c>
      <c r="F167" s="126" t="s">
        <v>1059</v>
      </c>
      <c r="G167" s="123" t="s">
        <v>560</v>
      </c>
      <c r="H167" s="131"/>
      <c r="I167" s="132">
        <v>1</v>
      </c>
      <c r="J167" s="125" t="s">
        <v>1056</v>
      </c>
      <c r="K167" s="128">
        <v>43984</v>
      </c>
      <c r="L167" s="128">
        <v>45809</v>
      </c>
      <c r="M167" s="129" t="s">
        <v>567</v>
      </c>
      <c r="N167" s="129"/>
      <c r="O167" s="133">
        <v>51</v>
      </c>
      <c r="P167" s="123" t="s">
        <v>563</v>
      </c>
      <c r="Q167" s="127"/>
      <c r="R167" s="128"/>
      <c r="S167" s="126" t="s">
        <v>1057</v>
      </c>
      <c r="T167" s="125" t="s">
        <v>1058</v>
      </c>
      <c r="U167" s="123" t="s">
        <v>560</v>
      </c>
      <c r="V167" s="125" t="s">
        <v>1675</v>
      </c>
      <c r="W167" s="125" t="s">
        <v>538</v>
      </c>
      <c r="X167" s="125"/>
    </row>
    <row r="168" spans="1:24" s="16" customFormat="1" ht="30" x14ac:dyDescent="0.25">
      <c r="A168" s="123">
        <v>8303041</v>
      </c>
      <c r="B168" s="124" t="s">
        <v>386</v>
      </c>
      <c r="C168" s="125" t="s">
        <v>385</v>
      </c>
      <c r="D168" s="123">
        <v>143000</v>
      </c>
      <c r="E168" s="125" t="s">
        <v>1060</v>
      </c>
      <c r="F168" s="126" t="s">
        <v>1061</v>
      </c>
      <c r="G168" s="123" t="s">
        <v>560</v>
      </c>
      <c r="H168" s="131"/>
      <c r="I168" s="132">
        <v>1</v>
      </c>
      <c r="J168" s="125" t="s">
        <v>574</v>
      </c>
      <c r="K168" s="128">
        <v>43949</v>
      </c>
      <c r="L168" s="128">
        <v>45775</v>
      </c>
      <c r="M168" s="129" t="s">
        <v>609</v>
      </c>
      <c r="N168" s="129" t="s">
        <v>809</v>
      </c>
      <c r="O168" s="133">
        <v>36.11</v>
      </c>
      <c r="P168" s="123" t="s">
        <v>563</v>
      </c>
      <c r="Q168" s="127"/>
      <c r="R168" s="128"/>
      <c r="S168" s="126"/>
      <c r="T168" s="125" t="s">
        <v>1062</v>
      </c>
      <c r="U168" s="123" t="s">
        <v>560</v>
      </c>
      <c r="V168" s="125" t="s">
        <v>1675</v>
      </c>
      <c r="W168" s="125" t="s">
        <v>538</v>
      </c>
      <c r="X168" s="125"/>
    </row>
    <row r="169" spans="1:24" s="16" customFormat="1" x14ac:dyDescent="0.25">
      <c r="A169" s="123">
        <v>8303048</v>
      </c>
      <c r="B169" s="124" t="s">
        <v>392</v>
      </c>
      <c r="C169" s="125" t="s">
        <v>391</v>
      </c>
      <c r="D169" s="123">
        <v>143010</v>
      </c>
      <c r="E169" s="125" t="s">
        <v>1063</v>
      </c>
      <c r="F169" s="126" t="s">
        <v>939</v>
      </c>
      <c r="G169" s="123" t="s">
        <v>560</v>
      </c>
      <c r="H169" s="131"/>
      <c r="I169" s="132">
        <v>1</v>
      </c>
      <c r="J169" s="125" t="s">
        <v>561</v>
      </c>
      <c r="K169" s="128">
        <v>45198</v>
      </c>
      <c r="L169" s="128">
        <v>47025</v>
      </c>
      <c r="M169" s="129" t="s">
        <v>567</v>
      </c>
      <c r="N169" s="129"/>
      <c r="O169" s="133">
        <v>264</v>
      </c>
      <c r="P169" s="123" t="s">
        <v>563</v>
      </c>
      <c r="Q169" s="127"/>
      <c r="R169" s="128"/>
      <c r="S169" s="126"/>
      <c r="T169" s="125" t="s">
        <v>1064</v>
      </c>
      <c r="U169" s="123" t="s">
        <v>560</v>
      </c>
      <c r="V169" s="125" t="s">
        <v>1675</v>
      </c>
      <c r="W169" s="125" t="s">
        <v>538</v>
      </c>
      <c r="X169" s="125"/>
    </row>
    <row r="170" spans="1:24" s="16" customFormat="1" x14ac:dyDescent="0.25">
      <c r="A170" s="123">
        <v>8303048</v>
      </c>
      <c r="B170" s="124" t="s">
        <v>392</v>
      </c>
      <c r="C170" s="125" t="s">
        <v>391</v>
      </c>
      <c r="D170" s="123">
        <v>145010</v>
      </c>
      <c r="E170" s="125" t="s">
        <v>1063</v>
      </c>
      <c r="F170" s="126" t="s">
        <v>660</v>
      </c>
      <c r="G170" s="123" t="s">
        <v>560</v>
      </c>
      <c r="H170" s="131"/>
      <c r="I170" s="132">
        <v>6</v>
      </c>
      <c r="J170" s="125" t="s">
        <v>1065</v>
      </c>
      <c r="K170" s="128">
        <v>44678</v>
      </c>
      <c r="L170" s="128">
        <v>46504</v>
      </c>
      <c r="M170" s="129" t="s">
        <v>641</v>
      </c>
      <c r="N170" s="129"/>
      <c r="O170" s="133">
        <v>158.97</v>
      </c>
      <c r="P170" s="123" t="s">
        <v>571</v>
      </c>
      <c r="Q170" s="127"/>
      <c r="R170" s="128"/>
      <c r="S170" s="126"/>
      <c r="T170" s="125" t="s">
        <v>1064</v>
      </c>
      <c r="U170" s="123" t="s">
        <v>560</v>
      </c>
      <c r="V170" s="125" t="s">
        <v>1675</v>
      </c>
      <c r="W170" s="125" t="s">
        <v>538</v>
      </c>
      <c r="X170" s="125"/>
    </row>
    <row r="171" spans="1:24" s="16" customFormat="1" x14ac:dyDescent="0.25">
      <c r="A171" s="123">
        <v>8303050</v>
      </c>
      <c r="B171" s="124" t="s">
        <v>394</v>
      </c>
      <c r="C171" s="125" t="s">
        <v>393</v>
      </c>
      <c r="D171" s="123">
        <v>143010</v>
      </c>
      <c r="E171" s="125" t="s">
        <v>1066</v>
      </c>
      <c r="F171" s="126" t="s">
        <v>939</v>
      </c>
      <c r="G171" s="123" t="s">
        <v>560</v>
      </c>
      <c r="H171" s="131"/>
      <c r="I171" s="132">
        <v>2</v>
      </c>
      <c r="J171" s="125" t="s">
        <v>561</v>
      </c>
      <c r="K171" s="128">
        <v>45292</v>
      </c>
      <c r="L171" s="128">
        <v>47118</v>
      </c>
      <c r="M171" s="129" t="s">
        <v>562</v>
      </c>
      <c r="N171" s="129"/>
      <c r="O171" s="133">
        <v>78.5</v>
      </c>
      <c r="P171" s="123" t="s">
        <v>571</v>
      </c>
      <c r="Q171" s="127"/>
      <c r="R171" s="128"/>
      <c r="S171" s="126"/>
      <c r="T171" s="125" t="s">
        <v>1067</v>
      </c>
      <c r="U171" s="123" t="s">
        <v>560</v>
      </c>
      <c r="V171" s="125" t="s">
        <v>1675</v>
      </c>
      <c r="W171" s="125" t="s">
        <v>538</v>
      </c>
      <c r="X171" s="125"/>
    </row>
    <row r="172" spans="1:24" s="16" customFormat="1" x14ac:dyDescent="0.25">
      <c r="A172" s="123">
        <v>8303055</v>
      </c>
      <c r="B172" s="124" t="s">
        <v>396</v>
      </c>
      <c r="C172" s="125" t="s">
        <v>395</v>
      </c>
      <c r="D172" s="123">
        <v>143040</v>
      </c>
      <c r="E172" s="125" t="s">
        <v>1068</v>
      </c>
      <c r="F172" s="126" t="s">
        <v>1069</v>
      </c>
      <c r="G172" s="123" t="s">
        <v>560</v>
      </c>
      <c r="H172" s="131"/>
      <c r="I172" s="132">
        <v>1</v>
      </c>
      <c r="J172" s="125" t="s">
        <v>561</v>
      </c>
      <c r="K172" s="128">
        <v>44075</v>
      </c>
      <c r="L172" s="128">
        <v>45901</v>
      </c>
      <c r="M172" s="129" t="s">
        <v>567</v>
      </c>
      <c r="N172" s="129"/>
      <c r="O172" s="133">
        <v>141.85</v>
      </c>
      <c r="P172" s="123" t="s">
        <v>563</v>
      </c>
      <c r="Q172" s="127"/>
      <c r="R172" s="128"/>
      <c r="S172" s="126"/>
      <c r="T172" s="125" t="s">
        <v>1070</v>
      </c>
      <c r="U172" s="123" t="s">
        <v>560</v>
      </c>
      <c r="V172" s="125" t="s">
        <v>1675</v>
      </c>
      <c r="W172" s="125" t="s">
        <v>538</v>
      </c>
      <c r="X172" s="125"/>
    </row>
    <row r="173" spans="1:24" s="16" customFormat="1" x14ac:dyDescent="0.25">
      <c r="A173" s="123">
        <v>8303060</v>
      </c>
      <c r="B173" s="124" t="s">
        <v>400</v>
      </c>
      <c r="C173" s="125" t="s">
        <v>399</v>
      </c>
      <c r="D173" s="123">
        <v>143000</v>
      </c>
      <c r="E173" s="125" t="s">
        <v>1071</v>
      </c>
      <c r="F173" s="126" t="s">
        <v>1072</v>
      </c>
      <c r="G173" s="123" t="s">
        <v>560</v>
      </c>
      <c r="H173" s="131"/>
      <c r="I173" s="132">
        <v>1</v>
      </c>
      <c r="J173" s="125" t="s">
        <v>1073</v>
      </c>
      <c r="K173" s="128">
        <v>45292</v>
      </c>
      <c r="L173" s="128">
        <v>47119</v>
      </c>
      <c r="M173" s="129" t="s">
        <v>567</v>
      </c>
      <c r="N173" s="129"/>
      <c r="O173" s="133">
        <v>132.04</v>
      </c>
      <c r="P173" s="123" t="s">
        <v>563</v>
      </c>
      <c r="Q173" s="127"/>
      <c r="R173" s="128"/>
      <c r="S173" s="126"/>
      <c r="T173" s="125" t="s">
        <v>1074</v>
      </c>
      <c r="U173" s="123" t="s">
        <v>560</v>
      </c>
      <c r="V173" s="125" t="s">
        <v>1675</v>
      </c>
      <c r="W173" s="125" t="s">
        <v>538</v>
      </c>
      <c r="X173" s="125"/>
    </row>
    <row r="174" spans="1:24" s="16" customFormat="1" x14ac:dyDescent="0.25">
      <c r="A174" s="123">
        <v>8303062</v>
      </c>
      <c r="B174" s="124" t="s">
        <v>404</v>
      </c>
      <c r="C174" s="125" t="s">
        <v>403</v>
      </c>
      <c r="D174" s="123">
        <v>143000</v>
      </c>
      <c r="E174" s="125" t="s">
        <v>1075</v>
      </c>
      <c r="F174" s="126" t="s">
        <v>566</v>
      </c>
      <c r="G174" s="123" t="s">
        <v>560</v>
      </c>
      <c r="H174" s="131"/>
      <c r="I174" s="132">
        <v>1</v>
      </c>
      <c r="J174" s="125" t="s">
        <v>945</v>
      </c>
      <c r="K174" s="128">
        <v>44660</v>
      </c>
      <c r="L174" s="128">
        <v>46486</v>
      </c>
      <c r="M174" s="129" t="s">
        <v>562</v>
      </c>
      <c r="N174" s="129"/>
      <c r="O174" s="133">
        <v>202.68</v>
      </c>
      <c r="P174" s="123" t="s">
        <v>563</v>
      </c>
      <c r="Q174" s="127"/>
      <c r="R174" s="128"/>
      <c r="S174" s="126"/>
      <c r="T174" s="125" t="s">
        <v>1076</v>
      </c>
      <c r="U174" s="123" t="s">
        <v>560</v>
      </c>
      <c r="V174" s="125" t="s">
        <v>1675</v>
      </c>
      <c r="W174" s="125" t="s">
        <v>538</v>
      </c>
      <c r="X174" s="125"/>
    </row>
    <row r="175" spans="1:24" s="16" customFormat="1" ht="30" x14ac:dyDescent="0.25">
      <c r="A175" s="123">
        <v>8303069</v>
      </c>
      <c r="B175" s="124" t="s">
        <v>408</v>
      </c>
      <c r="C175" s="125" t="s">
        <v>407</v>
      </c>
      <c r="D175" s="123">
        <v>140050</v>
      </c>
      <c r="E175" s="125" t="s">
        <v>1077</v>
      </c>
      <c r="F175" s="126" t="s">
        <v>907</v>
      </c>
      <c r="G175" s="123" t="s">
        <v>560</v>
      </c>
      <c r="H175" s="131"/>
      <c r="I175" s="132">
        <v>3</v>
      </c>
      <c r="J175" s="125" t="s">
        <v>583</v>
      </c>
      <c r="K175" s="128">
        <v>43009</v>
      </c>
      <c r="L175" s="128">
        <v>45931</v>
      </c>
      <c r="M175" s="129" t="s">
        <v>1080</v>
      </c>
      <c r="N175" s="129" t="s">
        <v>1081</v>
      </c>
      <c r="O175" s="2">
        <f>7.5*6</f>
        <v>45</v>
      </c>
      <c r="P175" s="123" t="s">
        <v>1082</v>
      </c>
      <c r="Q175" s="127"/>
      <c r="R175" s="128"/>
      <c r="S175" s="126"/>
      <c r="T175" s="125" t="s">
        <v>1078</v>
      </c>
      <c r="U175" s="123" t="s">
        <v>560</v>
      </c>
      <c r="V175" s="125" t="s">
        <v>1675</v>
      </c>
      <c r="W175" s="125" t="s">
        <v>538</v>
      </c>
      <c r="X175" s="125"/>
    </row>
    <row r="176" spans="1:24" s="16" customFormat="1" ht="30" x14ac:dyDescent="0.25">
      <c r="A176" s="123">
        <v>8303071</v>
      </c>
      <c r="B176" s="124" t="s">
        <v>412</v>
      </c>
      <c r="C176" s="125" t="s">
        <v>411</v>
      </c>
      <c r="D176" s="123">
        <v>143000</v>
      </c>
      <c r="E176" s="125" t="s">
        <v>1087</v>
      </c>
      <c r="F176" s="126" t="s">
        <v>1088</v>
      </c>
      <c r="G176" s="123" t="s">
        <v>560</v>
      </c>
      <c r="H176" s="131"/>
      <c r="I176" s="132">
        <v>1</v>
      </c>
      <c r="J176" s="125" t="s">
        <v>561</v>
      </c>
      <c r="K176" s="128">
        <v>42940</v>
      </c>
      <c r="L176" s="128">
        <v>45978</v>
      </c>
      <c r="M176" s="129" t="s">
        <v>1089</v>
      </c>
      <c r="N176" s="129" t="s">
        <v>1090</v>
      </c>
      <c r="O176" s="133">
        <v>63.21</v>
      </c>
      <c r="P176" s="123" t="s">
        <v>563</v>
      </c>
      <c r="Q176" s="127"/>
      <c r="R176" s="128"/>
      <c r="S176" s="126" t="s">
        <v>1091</v>
      </c>
      <c r="T176" s="125" t="s">
        <v>1092</v>
      </c>
      <c r="U176" s="123" t="s">
        <v>560</v>
      </c>
      <c r="V176" s="125" t="s">
        <v>1675</v>
      </c>
      <c r="W176" s="125" t="s">
        <v>538</v>
      </c>
      <c r="X176" s="125"/>
    </row>
    <row r="177" spans="1:24" s="16" customFormat="1" x14ac:dyDescent="0.25">
      <c r="A177" s="123">
        <v>8303074</v>
      </c>
      <c r="B177" s="124" t="s">
        <v>416</v>
      </c>
      <c r="C177" s="125" t="s">
        <v>415</v>
      </c>
      <c r="D177" s="123">
        <v>143040</v>
      </c>
      <c r="E177" s="125" t="s">
        <v>1093</v>
      </c>
      <c r="F177" s="126" t="s">
        <v>1005</v>
      </c>
      <c r="G177" s="123" t="s">
        <v>560</v>
      </c>
      <c r="H177" s="131"/>
      <c r="I177" s="132">
        <v>1</v>
      </c>
      <c r="J177" s="125" t="s">
        <v>561</v>
      </c>
      <c r="K177" s="128">
        <v>44258</v>
      </c>
      <c r="L177" s="128">
        <v>46083</v>
      </c>
      <c r="M177" s="129" t="s">
        <v>562</v>
      </c>
      <c r="N177" s="129"/>
      <c r="O177" s="133">
        <v>96</v>
      </c>
      <c r="P177" s="123" t="s">
        <v>563</v>
      </c>
      <c r="Q177" s="127"/>
      <c r="R177" s="128"/>
      <c r="S177" s="126"/>
      <c r="T177" s="125" t="s">
        <v>1094</v>
      </c>
      <c r="U177" s="123" t="s">
        <v>560</v>
      </c>
      <c r="V177" s="125" t="s">
        <v>1675</v>
      </c>
      <c r="W177" s="125" t="s">
        <v>538</v>
      </c>
      <c r="X177" s="125"/>
    </row>
    <row r="178" spans="1:24" s="16" customFormat="1" ht="45" x14ac:dyDescent="0.25">
      <c r="A178" s="123">
        <v>8303079</v>
      </c>
      <c r="B178" s="124" t="s">
        <v>422</v>
      </c>
      <c r="C178" s="125" t="s">
        <v>421</v>
      </c>
      <c r="D178" s="123">
        <v>143040</v>
      </c>
      <c r="E178" s="125" t="s">
        <v>1099</v>
      </c>
      <c r="F178" s="126" t="s">
        <v>1100</v>
      </c>
      <c r="G178" s="123" t="s">
        <v>560</v>
      </c>
      <c r="H178" s="131"/>
      <c r="I178" s="132">
        <v>1</v>
      </c>
      <c r="J178" s="125" t="s">
        <v>561</v>
      </c>
      <c r="K178" s="128">
        <v>43983</v>
      </c>
      <c r="L178" s="128">
        <v>45809</v>
      </c>
      <c r="M178" s="129" t="s">
        <v>567</v>
      </c>
      <c r="N178" s="129"/>
      <c r="O178" s="133">
        <v>74</v>
      </c>
      <c r="P178" s="123" t="s">
        <v>563</v>
      </c>
      <c r="Q178" s="127"/>
      <c r="R178" s="128"/>
      <c r="S178" s="126" t="s">
        <v>1101</v>
      </c>
      <c r="T178" s="125" t="s">
        <v>1102</v>
      </c>
      <c r="U178" s="123" t="s">
        <v>560</v>
      </c>
      <c r="V178" s="125" t="s">
        <v>1675</v>
      </c>
      <c r="W178" s="125" t="s">
        <v>538</v>
      </c>
      <c r="X178" s="125"/>
    </row>
    <row r="179" spans="1:24" s="16" customFormat="1" x14ac:dyDescent="0.25">
      <c r="A179" s="123">
        <v>8303082</v>
      </c>
      <c r="B179" s="124" t="s">
        <v>426</v>
      </c>
      <c r="C179" s="125" t="s">
        <v>425</v>
      </c>
      <c r="D179" s="123">
        <v>143000</v>
      </c>
      <c r="E179" s="125"/>
      <c r="F179" s="126" t="s">
        <v>1010</v>
      </c>
      <c r="G179" s="123" t="s">
        <v>560</v>
      </c>
      <c r="H179" s="131"/>
      <c r="I179" s="132">
        <v>1</v>
      </c>
      <c r="J179" s="125" t="s">
        <v>561</v>
      </c>
      <c r="K179" s="128">
        <v>45099</v>
      </c>
      <c r="L179" s="128">
        <v>46925</v>
      </c>
      <c r="M179" s="129" t="s">
        <v>567</v>
      </c>
      <c r="N179" s="129"/>
      <c r="O179" s="133">
        <v>300</v>
      </c>
      <c r="P179" s="123" t="s">
        <v>563</v>
      </c>
      <c r="Q179" s="127"/>
      <c r="R179" s="128"/>
      <c r="S179" s="126"/>
      <c r="T179" s="125" t="s">
        <v>1106</v>
      </c>
      <c r="U179" s="123" t="s">
        <v>560</v>
      </c>
      <c r="V179" s="125" t="s">
        <v>1675</v>
      </c>
      <c r="W179" s="125" t="s">
        <v>538</v>
      </c>
      <c r="X179" s="125"/>
    </row>
    <row r="180" spans="1:24" s="16" customFormat="1" ht="30" x14ac:dyDescent="0.25">
      <c r="A180" s="123">
        <v>8303087</v>
      </c>
      <c r="B180" s="124" t="s">
        <v>430</v>
      </c>
      <c r="C180" s="125" t="s">
        <v>429</v>
      </c>
      <c r="D180" s="123">
        <v>143000</v>
      </c>
      <c r="E180" s="125" t="s">
        <v>1107</v>
      </c>
      <c r="F180" s="126" t="s">
        <v>1108</v>
      </c>
      <c r="G180" s="123" t="s">
        <v>560</v>
      </c>
      <c r="H180" s="131"/>
      <c r="I180" s="132">
        <v>1</v>
      </c>
      <c r="J180" s="125" t="s">
        <v>561</v>
      </c>
      <c r="K180" s="128">
        <v>44136</v>
      </c>
      <c r="L180" s="128">
        <v>45961</v>
      </c>
      <c r="M180" s="129" t="s">
        <v>567</v>
      </c>
      <c r="N180" s="129"/>
      <c r="O180" s="133">
        <v>454.89</v>
      </c>
      <c r="P180" s="123" t="s">
        <v>563</v>
      </c>
      <c r="Q180" s="127"/>
      <c r="R180" s="128"/>
      <c r="S180" s="126"/>
      <c r="T180" s="125" t="s">
        <v>1109</v>
      </c>
      <c r="U180" s="123" t="s">
        <v>560</v>
      </c>
      <c r="V180" s="125" t="s">
        <v>1675</v>
      </c>
      <c r="W180" s="125" t="s">
        <v>538</v>
      </c>
      <c r="X180" s="125"/>
    </row>
    <row r="181" spans="1:24" s="16" customFormat="1" ht="120" x14ac:dyDescent="0.25">
      <c r="A181" s="123">
        <v>8303090</v>
      </c>
      <c r="B181" s="124" t="s">
        <v>432</v>
      </c>
      <c r="C181" s="125" t="s">
        <v>431</v>
      </c>
      <c r="D181" s="123">
        <v>143000</v>
      </c>
      <c r="E181" s="125" t="s">
        <v>1110</v>
      </c>
      <c r="F181" s="126" t="s">
        <v>1111</v>
      </c>
      <c r="G181" s="123" t="s">
        <v>560</v>
      </c>
      <c r="H181" s="131"/>
      <c r="I181" s="132">
        <v>1</v>
      </c>
      <c r="J181" s="125" t="s">
        <v>911</v>
      </c>
      <c r="K181" s="128">
        <v>44307</v>
      </c>
      <c r="L181" s="128">
        <v>46864</v>
      </c>
      <c r="M181" s="129" t="s">
        <v>1112</v>
      </c>
      <c r="N181" s="129"/>
      <c r="O181" s="133">
        <v>1860</v>
      </c>
      <c r="P181" s="123" t="s">
        <v>585</v>
      </c>
      <c r="Q181" s="127"/>
      <c r="R181" s="128"/>
      <c r="S181" s="126" t="s">
        <v>1113</v>
      </c>
      <c r="T181" s="125" t="s">
        <v>1114</v>
      </c>
      <c r="U181" s="123" t="s">
        <v>560</v>
      </c>
      <c r="V181" s="125" t="s">
        <v>1675</v>
      </c>
      <c r="W181" s="125" t="s">
        <v>538</v>
      </c>
      <c r="X181" s="125"/>
    </row>
    <row r="182" spans="1:24" s="16" customFormat="1" ht="45" x14ac:dyDescent="0.25">
      <c r="A182" s="123">
        <v>8303090</v>
      </c>
      <c r="B182" s="124" t="s">
        <v>432</v>
      </c>
      <c r="C182" s="125" t="s">
        <v>431</v>
      </c>
      <c r="D182" s="123">
        <v>144130</v>
      </c>
      <c r="E182" s="125" t="s">
        <v>1110</v>
      </c>
      <c r="F182" s="126" t="s">
        <v>1115</v>
      </c>
      <c r="G182" s="123" t="s">
        <v>560</v>
      </c>
      <c r="H182" s="131"/>
      <c r="I182" s="132">
        <v>2</v>
      </c>
      <c r="J182" s="125" t="s">
        <v>583</v>
      </c>
      <c r="K182" s="128">
        <v>45201</v>
      </c>
      <c r="L182" s="128">
        <v>46297</v>
      </c>
      <c r="M182" s="129" t="s">
        <v>1116</v>
      </c>
      <c r="N182" s="129"/>
      <c r="O182" s="133">
        <v>45.86</v>
      </c>
      <c r="P182" s="123" t="s">
        <v>585</v>
      </c>
      <c r="Q182" s="127"/>
      <c r="R182" s="128"/>
      <c r="S182" s="126"/>
      <c r="T182" s="125" t="s">
        <v>1114</v>
      </c>
      <c r="U182" s="123" t="s">
        <v>560</v>
      </c>
      <c r="V182" s="125" t="s">
        <v>1675</v>
      </c>
      <c r="W182" s="125" t="s">
        <v>538</v>
      </c>
      <c r="X182" s="125"/>
    </row>
    <row r="183" spans="1:24" s="16" customFormat="1" ht="30" x14ac:dyDescent="0.25">
      <c r="A183" s="123">
        <v>8303094</v>
      </c>
      <c r="B183" s="124" t="s">
        <v>436</v>
      </c>
      <c r="C183" s="125" t="s">
        <v>435</v>
      </c>
      <c r="D183" s="123">
        <v>143000</v>
      </c>
      <c r="E183" s="125" t="s">
        <v>1117</v>
      </c>
      <c r="F183" s="126" t="s">
        <v>1118</v>
      </c>
      <c r="G183" s="123" t="s">
        <v>560</v>
      </c>
      <c r="H183" s="131"/>
      <c r="I183" s="132">
        <v>1</v>
      </c>
      <c r="J183" s="125" t="s">
        <v>1119</v>
      </c>
      <c r="K183" s="128">
        <v>45211</v>
      </c>
      <c r="L183" s="128">
        <v>46671</v>
      </c>
      <c r="M183" s="129" t="s">
        <v>595</v>
      </c>
      <c r="N183" s="129"/>
      <c r="O183" s="133">
        <v>121.49</v>
      </c>
      <c r="P183" s="123" t="s">
        <v>563</v>
      </c>
      <c r="Q183" s="127"/>
      <c r="R183" s="128"/>
      <c r="S183" s="126"/>
      <c r="T183" s="125" t="s">
        <v>1120</v>
      </c>
      <c r="U183" s="123" t="s">
        <v>560</v>
      </c>
      <c r="V183" s="125" t="s">
        <v>1675</v>
      </c>
      <c r="W183" s="125" t="s">
        <v>538</v>
      </c>
      <c r="X183" s="125"/>
    </row>
    <row r="184" spans="1:24" s="16" customFormat="1" x14ac:dyDescent="0.25">
      <c r="A184" s="123">
        <v>8303099</v>
      </c>
      <c r="B184" s="124" t="s">
        <v>440</v>
      </c>
      <c r="C184" s="125" t="s">
        <v>439</v>
      </c>
      <c r="D184" s="123">
        <v>143000</v>
      </c>
      <c r="E184" s="125" t="s">
        <v>1121</v>
      </c>
      <c r="F184" s="126" t="s">
        <v>1122</v>
      </c>
      <c r="G184" s="123" t="s">
        <v>560</v>
      </c>
      <c r="H184" s="131"/>
      <c r="I184" s="132">
        <v>1</v>
      </c>
      <c r="J184" s="125" t="s">
        <v>616</v>
      </c>
      <c r="K184" s="128">
        <v>44286</v>
      </c>
      <c r="L184" s="128">
        <v>46112</v>
      </c>
      <c r="M184" s="129" t="s">
        <v>567</v>
      </c>
      <c r="N184" s="129"/>
      <c r="O184" s="133">
        <v>132.93</v>
      </c>
      <c r="P184" s="123" t="s">
        <v>563</v>
      </c>
      <c r="Q184" s="127"/>
      <c r="R184" s="128"/>
      <c r="S184" s="126"/>
      <c r="T184" s="125" t="s">
        <v>1123</v>
      </c>
      <c r="U184" s="123" t="s">
        <v>560</v>
      </c>
      <c r="V184" s="125" t="s">
        <v>1675</v>
      </c>
      <c r="W184" s="125" t="s">
        <v>538</v>
      </c>
      <c r="X184" s="125"/>
    </row>
    <row r="185" spans="1:24" s="16" customFormat="1" x14ac:dyDescent="0.25">
      <c r="A185" s="123">
        <v>8303100</v>
      </c>
      <c r="B185" s="124" t="s">
        <v>442</v>
      </c>
      <c r="C185" s="125" t="s">
        <v>441</v>
      </c>
      <c r="D185" s="123">
        <v>143000</v>
      </c>
      <c r="E185" s="125" t="s">
        <v>1124</v>
      </c>
      <c r="F185" s="126" t="s">
        <v>1125</v>
      </c>
      <c r="G185" s="123" t="s">
        <v>560</v>
      </c>
      <c r="H185" s="131"/>
      <c r="I185" s="132">
        <v>1</v>
      </c>
      <c r="J185" s="125" t="s">
        <v>561</v>
      </c>
      <c r="K185" s="128">
        <v>44866</v>
      </c>
      <c r="L185" s="128">
        <v>45961</v>
      </c>
      <c r="M185" s="129" t="s">
        <v>590</v>
      </c>
      <c r="N185" s="129"/>
      <c r="O185" s="133">
        <v>91.05</v>
      </c>
      <c r="P185" s="123" t="s">
        <v>563</v>
      </c>
      <c r="Q185" s="127"/>
      <c r="R185" s="128"/>
      <c r="S185" s="126"/>
      <c r="T185" s="125" t="s">
        <v>1126</v>
      </c>
      <c r="U185" s="123" t="s">
        <v>560</v>
      </c>
      <c r="V185" s="125" t="s">
        <v>1675</v>
      </c>
      <c r="W185" s="125" t="s">
        <v>538</v>
      </c>
      <c r="X185" s="125"/>
    </row>
    <row r="186" spans="1:24" s="16" customFormat="1" x14ac:dyDescent="0.25">
      <c r="A186" s="123">
        <v>8303100</v>
      </c>
      <c r="B186" s="124" t="s">
        <v>442</v>
      </c>
      <c r="C186" s="125" t="s">
        <v>441</v>
      </c>
      <c r="D186" s="123">
        <v>143000</v>
      </c>
      <c r="E186" s="125" t="s">
        <v>1124</v>
      </c>
      <c r="F186" s="126" t="s">
        <v>1127</v>
      </c>
      <c r="G186" s="123" t="s">
        <v>560</v>
      </c>
      <c r="H186" s="131"/>
      <c r="I186" s="132">
        <v>1</v>
      </c>
      <c r="J186" s="125" t="s">
        <v>561</v>
      </c>
      <c r="K186" s="128">
        <v>44409</v>
      </c>
      <c r="L186" s="128">
        <v>46234</v>
      </c>
      <c r="M186" s="129" t="s">
        <v>567</v>
      </c>
      <c r="N186" s="129"/>
      <c r="O186" s="133">
        <v>196.19</v>
      </c>
      <c r="P186" s="123" t="s">
        <v>563</v>
      </c>
      <c r="Q186" s="127"/>
      <c r="R186" s="128"/>
      <c r="S186" s="126"/>
      <c r="T186" s="125" t="s">
        <v>1126</v>
      </c>
      <c r="U186" s="123" t="s">
        <v>560</v>
      </c>
      <c r="V186" s="125" t="s">
        <v>1675</v>
      </c>
      <c r="W186" s="125" t="s">
        <v>538</v>
      </c>
      <c r="X186" s="125"/>
    </row>
    <row r="187" spans="1:24" s="16" customFormat="1" x14ac:dyDescent="0.25">
      <c r="A187" s="123">
        <v>8303107</v>
      </c>
      <c r="B187" s="124" t="s">
        <v>448</v>
      </c>
      <c r="C187" s="125" t="s">
        <v>447</v>
      </c>
      <c r="D187" s="123">
        <v>143000</v>
      </c>
      <c r="E187" s="125" t="s">
        <v>1128</v>
      </c>
      <c r="F187" s="126" t="s">
        <v>1129</v>
      </c>
      <c r="G187" s="123" t="s">
        <v>560</v>
      </c>
      <c r="H187" s="131"/>
      <c r="I187" s="132">
        <v>2</v>
      </c>
      <c r="J187" s="125" t="s">
        <v>561</v>
      </c>
      <c r="K187" s="128">
        <v>44937</v>
      </c>
      <c r="L187" s="128">
        <v>46763</v>
      </c>
      <c r="M187" s="129" t="s">
        <v>567</v>
      </c>
      <c r="N187" s="129"/>
      <c r="O187" s="133">
        <v>300</v>
      </c>
      <c r="P187" s="123" t="s">
        <v>563</v>
      </c>
      <c r="Q187" s="127"/>
      <c r="R187" s="128"/>
      <c r="S187" s="126"/>
      <c r="T187" s="125" t="s">
        <v>1130</v>
      </c>
      <c r="U187" s="123" t="s">
        <v>560</v>
      </c>
      <c r="V187" s="125" t="s">
        <v>1675</v>
      </c>
      <c r="W187" s="125" t="s">
        <v>538</v>
      </c>
      <c r="X187" s="125"/>
    </row>
    <row r="188" spans="1:24" s="16" customFormat="1" x14ac:dyDescent="0.25">
      <c r="A188" s="123">
        <v>8303107</v>
      </c>
      <c r="B188" s="124" t="s">
        <v>448</v>
      </c>
      <c r="C188" s="125" t="s">
        <v>447</v>
      </c>
      <c r="D188" s="123">
        <v>145500</v>
      </c>
      <c r="E188" s="125" t="s">
        <v>1128</v>
      </c>
      <c r="F188" s="126" t="s">
        <v>1131</v>
      </c>
      <c r="G188" s="123" t="s">
        <v>560</v>
      </c>
      <c r="H188" s="131"/>
      <c r="I188" s="132">
        <v>12</v>
      </c>
      <c r="J188" s="125" t="s">
        <v>1132</v>
      </c>
      <c r="K188" s="128">
        <v>44873</v>
      </c>
      <c r="L188" s="128">
        <v>45969</v>
      </c>
      <c r="M188" s="129" t="s">
        <v>590</v>
      </c>
      <c r="N188" s="129"/>
      <c r="O188" s="133">
        <v>7268.51</v>
      </c>
      <c r="P188" s="123" t="s">
        <v>585</v>
      </c>
      <c r="Q188" s="127"/>
      <c r="R188" s="128"/>
      <c r="S188" s="126"/>
      <c r="T188" s="125" t="s">
        <v>1130</v>
      </c>
      <c r="U188" s="123" t="s">
        <v>560</v>
      </c>
      <c r="V188" s="125" t="s">
        <v>1675</v>
      </c>
      <c r="W188" s="125" t="s">
        <v>538</v>
      </c>
      <c r="X188" s="125"/>
    </row>
    <row r="189" spans="1:24" s="16" customFormat="1" x14ac:dyDescent="0.25">
      <c r="A189" s="123">
        <v>8303110</v>
      </c>
      <c r="B189" s="124" t="s">
        <v>450</v>
      </c>
      <c r="C189" s="125" t="s">
        <v>449</v>
      </c>
      <c r="D189" s="123">
        <v>143000</v>
      </c>
      <c r="E189" s="125" t="s">
        <v>1133</v>
      </c>
      <c r="F189" s="126" t="s">
        <v>566</v>
      </c>
      <c r="G189" s="123" t="s">
        <v>560</v>
      </c>
      <c r="H189" s="131"/>
      <c r="I189" s="132">
        <v>1</v>
      </c>
      <c r="J189" s="125" t="s">
        <v>1134</v>
      </c>
      <c r="K189" s="128">
        <v>44525</v>
      </c>
      <c r="L189" s="128">
        <v>45985</v>
      </c>
      <c r="M189" s="129" t="s">
        <v>606</v>
      </c>
      <c r="N189" s="129"/>
      <c r="O189" s="133">
        <v>650</v>
      </c>
      <c r="P189" s="123" t="s">
        <v>563</v>
      </c>
      <c r="Q189" s="130">
        <v>99</v>
      </c>
      <c r="R189" s="128">
        <v>44521</v>
      </c>
      <c r="S189" s="126"/>
      <c r="T189" s="125" t="s">
        <v>1135</v>
      </c>
      <c r="U189" s="123" t="s">
        <v>560</v>
      </c>
      <c r="V189" s="125" t="s">
        <v>1675</v>
      </c>
      <c r="W189" s="125" t="s">
        <v>538</v>
      </c>
      <c r="X189" s="125"/>
    </row>
    <row r="190" spans="1:24" s="16" customFormat="1" x14ac:dyDescent="0.25">
      <c r="A190" s="123">
        <v>8303110</v>
      </c>
      <c r="B190" s="124" t="s">
        <v>450</v>
      </c>
      <c r="C190" s="125" t="s">
        <v>449</v>
      </c>
      <c r="D190" s="123">
        <v>145010</v>
      </c>
      <c r="E190" s="125" t="s">
        <v>1133</v>
      </c>
      <c r="F190" s="126" t="s">
        <v>1136</v>
      </c>
      <c r="G190" s="123" t="s">
        <v>560</v>
      </c>
      <c r="H190" s="131"/>
      <c r="I190" s="132">
        <v>3</v>
      </c>
      <c r="J190" s="125" t="s">
        <v>1137</v>
      </c>
      <c r="K190" s="128">
        <v>44650</v>
      </c>
      <c r="L190" s="128">
        <v>46475</v>
      </c>
      <c r="M190" s="129" t="s">
        <v>602</v>
      </c>
      <c r="N190" s="129"/>
      <c r="O190" s="133">
        <v>45</v>
      </c>
      <c r="P190" s="123" t="s">
        <v>571</v>
      </c>
      <c r="Q190" s="130">
        <v>255</v>
      </c>
      <c r="R190" s="128">
        <v>44618</v>
      </c>
      <c r="S190" s="126"/>
      <c r="T190" s="125" t="s">
        <v>1135</v>
      </c>
      <c r="U190" s="123" t="s">
        <v>560</v>
      </c>
      <c r="V190" s="125" t="s">
        <v>1675</v>
      </c>
      <c r="W190" s="125" t="s">
        <v>538</v>
      </c>
      <c r="X190" s="125"/>
    </row>
    <row r="191" spans="1:24" s="16" customFormat="1" x14ac:dyDescent="0.25">
      <c r="A191" s="123">
        <v>8303156</v>
      </c>
      <c r="B191" s="124" t="s">
        <v>452</v>
      </c>
      <c r="C191" s="125" t="s">
        <v>451</v>
      </c>
      <c r="D191" s="123">
        <v>140210</v>
      </c>
      <c r="E191" s="125" t="s">
        <v>1138</v>
      </c>
      <c r="F191" s="126" t="s">
        <v>1026</v>
      </c>
      <c r="G191" s="123" t="s">
        <v>560</v>
      </c>
      <c r="H191" s="131"/>
      <c r="I191" s="132">
        <v>1</v>
      </c>
      <c r="J191" s="125" t="s">
        <v>561</v>
      </c>
      <c r="K191" s="128">
        <v>44116</v>
      </c>
      <c r="L191" s="128">
        <v>45942</v>
      </c>
      <c r="M191" s="129" t="s">
        <v>567</v>
      </c>
      <c r="N191" s="129" t="s">
        <v>590</v>
      </c>
      <c r="O191" s="133">
        <v>114</v>
      </c>
      <c r="P191" s="123" t="s">
        <v>563</v>
      </c>
      <c r="Q191" s="127"/>
      <c r="R191" s="128"/>
      <c r="S191" s="126"/>
      <c r="T191" s="125" t="s">
        <v>1139</v>
      </c>
      <c r="U191" s="123" t="s">
        <v>560</v>
      </c>
      <c r="V191" s="125" t="s">
        <v>1675</v>
      </c>
      <c r="W191" s="125" t="s">
        <v>538</v>
      </c>
      <c r="X191" s="125"/>
    </row>
    <row r="192" spans="1:24" s="16" customFormat="1" x14ac:dyDescent="0.25">
      <c r="A192" s="123">
        <v>8303157</v>
      </c>
      <c r="B192" s="124" t="s">
        <v>454</v>
      </c>
      <c r="C192" s="125" t="s">
        <v>453</v>
      </c>
      <c r="D192" s="123">
        <v>143040</v>
      </c>
      <c r="E192" s="125" t="s">
        <v>1140</v>
      </c>
      <c r="F192" s="126" t="s">
        <v>566</v>
      </c>
      <c r="G192" s="123" t="s">
        <v>560</v>
      </c>
      <c r="H192" s="131"/>
      <c r="I192" s="132">
        <v>1</v>
      </c>
      <c r="J192" s="125" t="s">
        <v>561</v>
      </c>
      <c r="K192" s="128">
        <v>45231</v>
      </c>
      <c r="L192" s="128">
        <v>46326</v>
      </c>
      <c r="M192" s="129" t="s">
        <v>590</v>
      </c>
      <c r="N192" s="129"/>
      <c r="O192" s="133">
        <v>240</v>
      </c>
      <c r="P192" s="123" t="s">
        <v>563</v>
      </c>
      <c r="Q192" s="127"/>
      <c r="R192" s="128"/>
      <c r="S192" s="126" t="s">
        <v>1141</v>
      </c>
      <c r="T192" s="125" t="s">
        <v>1142</v>
      </c>
      <c r="U192" s="123" t="s">
        <v>560</v>
      </c>
      <c r="V192" s="125" t="s">
        <v>1675</v>
      </c>
      <c r="W192" s="125" t="s">
        <v>538</v>
      </c>
      <c r="X192" s="125"/>
    </row>
    <row r="193" spans="1:24" s="16" customFormat="1" x14ac:dyDescent="0.25">
      <c r="A193" s="123">
        <v>8303161</v>
      </c>
      <c r="B193" s="124" t="s">
        <v>456</v>
      </c>
      <c r="C193" s="125" t="s">
        <v>455</v>
      </c>
      <c r="D193" s="123">
        <v>143000</v>
      </c>
      <c r="E193" s="125" t="s">
        <v>1143</v>
      </c>
      <c r="F193" s="126" t="s">
        <v>1144</v>
      </c>
      <c r="G193" s="123" t="s">
        <v>560</v>
      </c>
      <c r="H193" s="131"/>
      <c r="I193" s="132">
        <v>2</v>
      </c>
      <c r="J193" s="125" t="s">
        <v>995</v>
      </c>
      <c r="K193" s="128">
        <v>44608</v>
      </c>
      <c r="L193" s="128">
        <v>46433</v>
      </c>
      <c r="M193" s="129" t="s">
        <v>567</v>
      </c>
      <c r="N193" s="129"/>
      <c r="O193" s="133">
        <v>484.68</v>
      </c>
      <c r="P193" s="123" t="s">
        <v>563</v>
      </c>
      <c r="Q193" s="127"/>
      <c r="R193" s="128"/>
      <c r="S193" s="126"/>
      <c r="T193" s="125" t="s">
        <v>1145</v>
      </c>
      <c r="U193" s="123" t="s">
        <v>560</v>
      </c>
      <c r="V193" s="125" t="s">
        <v>1675</v>
      </c>
      <c r="W193" s="125" t="s">
        <v>538</v>
      </c>
      <c r="X193" s="125"/>
    </row>
    <row r="194" spans="1:24" s="16" customFormat="1" x14ac:dyDescent="0.25">
      <c r="A194" s="123">
        <v>8303161</v>
      </c>
      <c r="B194" s="124" t="s">
        <v>456</v>
      </c>
      <c r="C194" s="125" t="s">
        <v>455</v>
      </c>
      <c r="D194" s="123">
        <v>125000</v>
      </c>
      <c r="E194" s="125" t="s">
        <v>1143</v>
      </c>
      <c r="F194" s="126" t="s">
        <v>1146</v>
      </c>
      <c r="G194" s="123" t="s">
        <v>560</v>
      </c>
      <c r="H194" s="131"/>
      <c r="I194" s="132">
        <v>6</v>
      </c>
      <c r="J194" s="125" t="s">
        <v>1147</v>
      </c>
      <c r="K194" s="128">
        <v>45324</v>
      </c>
      <c r="L194" s="128">
        <v>46419</v>
      </c>
      <c r="M194" s="129" t="s">
        <v>590</v>
      </c>
      <c r="N194" s="129"/>
      <c r="O194" s="133">
        <v>105.84</v>
      </c>
      <c r="P194" s="123" t="s">
        <v>585</v>
      </c>
      <c r="Q194" s="127"/>
      <c r="R194" s="128"/>
      <c r="S194" s="126"/>
      <c r="T194" s="125" t="s">
        <v>1145</v>
      </c>
      <c r="U194" s="123" t="s">
        <v>560</v>
      </c>
      <c r="V194" s="125" t="s">
        <v>1675</v>
      </c>
      <c r="W194" s="125" t="s">
        <v>538</v>
      </c>
      <c r="X194" s="125"/>
    </row>
    <row r="195" spans="1:24" s="16" customFormat="1" x14ac:dyDescent="0.25">
      <c r="A195" s="123">
        <v>8303161</v>
      </c>
      <c r="B195" s="124" t="s">
        <v>456</v>
      </c>
      <c r="C195" s="125" t="s">
        <v>455</v>
      </c>
      <c r="D195" s="123">
        <v>125000</v>
      </c>
      <c r="E195" s="125" t="s">
        <v>1143</v>
      </c>
      <c r="F195" s="126" t="s">
        <v>1148</v>
      </c>
      <c r="G195" s="123" t="s">
        <v>560</v>
      </c>
      <c r="H195" s="131"/>
      <c r="I195" s="132">
        <v>11</v>
      </c>
      <c r="J195" s="125" t="s">
        <v>1147</v>
      </c>
      <c r="K195" s="128">
        <v>45324</v>
      </c>
      <c r="L195" s="128">
        <v>46419</v>
      </c>
      <c r="M195" s="129" t="s">
        <v>590</v>
      </c>
      <c r="N195" s="129"/>
      <c r="O195" s="133">
        <v>492.36</v>
      </c>
      <c r="P195" s="123" t="s">
        <v>585</v>
      </c>
      <c r="Q195" s="127"/>
      <c r="R195" s="128"/>
      <c r="S195" s="126"/>
      <c r="T195" s="125" t="s">
        <v>1145</v>
      </c>
      <c r="U195" s="123" t="s">
        <v>560</v>
      </c>
      <c r="V195" s="125" t="s">
        <v>1675</v>
      </c>
      <c r="W195" s="125" t="s">
        <v>538</v>
      </c>
      <c r="X195" s="125"/>
    </row>
    <row r="196" spans="1:24" s="16" customFormat="1" x14ac:dyDescent="0.25">
      <c r="A196" s="123">
        <v>8303161</v>
      </c>
      <c r="B196" s="124" t="s">
        <v>456</v>
      </c>
      <c r="C196" s="125" t="s">
        <v>455</v>
      </c>
      <c r="D196" s="123">
        <v>125000</v>
      </c>
      <c r="E196" s="125" t="s">
        <v>1143</v>
      </c>
      <c r="F196" s="126" t="s">
        <v>1149</v>
      </c>
      <c r="G196" s="123" t="s">
        <v>560</v>
      </c>
      <c r="H196" s="131"/>
      <c r="I196" s="132">
        <v>3</v>
      </c>
      <c r="J196" s="125" t="s">
        <v>1147</v>
      </c>
      <c r="K196" s="128">
        <v>45324</v>
      </c>
      <c r="L196" s="128">
        <v>46419</v>
      </c>
      <c r="M196" s="129" t="s">
        <v>590</v>
      </c>
      <c r="N196" s="129"/>
      <c r="O196" s="133" t="s">
        <v>1150</v>
      </c>
      <c r="P196" s="123" t="s">
        <v>585</v>
      </c>
      <c r="Q196" s="127"/>
      <c r="R196" s="128"/>
      <c r="S196" s="126"/>
      <c r="T196" s="125" t="s">
        <v>1145</v>
      </c>
      <c r="U196" s="123" t="s">
        <v>560</v>
      </c>
      <c r="V196" s="125" t="s">
        <v>1675</v>
      </c>
      <c r="W196" s="125" t="s">
        <v>538</v>
      </c>
      <c r="X196" s="125"/>
    </row>
    <row r="197" spans="1:24" s="16" customFormat="1" x14ac:dyDescent="0.25">
      <c r="A197" s="123">
        <v>8303161</v>
      </c>
      <c r="B197" s="124" t="s">
        <v>456</v>
      </c>
      <c r="C197" s="125" t="s">
        <v>455</v>
      </c>
      <c r="D197" s="123">
        <v>125000</v>
      </c>
      <c r="E197" s="125" t="s">
        <v>1143</v>
      </c>
      <c r="F197" s="126" t="s">
        <v>1151</v>
      </c>
      <c r="G197" s="123" t="s">
        <v>560</v>
      </c>
      <c r="H197" s="131"/>
      <c r="I197" s="132">
        <v>1</v>
      </c>
      <c r="J197" s="125" t="s">
        <v>1147</v>
      </c>
      <c r="K197" s="128">
        <v>45324</v>
      </c>
      <c r="L197" s="128">
        <v>46419</v>
      </c>
      <c r="M197" s="129" t="s">
        <v>590</v>
      </c>
      <c r="N197" s="129"/>
      <c r="O197" s="133">
        <v>52.92</v>
      </c>
      <c r="P197" s="123" t="s">
        <v>585</v>
      </c>
      <c r="Q197" s="127"/>
      <c r="R197" s="128"/>
      <c r="S197" s="126"/>
      <c r="T197" s="125" t="s">
        <v>1145</v>
      </c>
      <c r="U197" s="123" t="s">
        <v>560</v>
      </c>
      <c r="V197" s="125" t="s">
        <v>1675</v>
      </c>
      <c r="W197" s="125" t="s">
        <v>538</v>
      </c>
      <c r="X197" s="125"/>
    </row>
    <row r="198" spans="1:24" s="16" customFormat="1" x14ac:dyDescent="0.25">
      <c r="A198" s="123">
        <v>8303161</v>
      </c>
      <c r="B198" s="124" t="s">
        <v>456</v>
      </c>
      <c r="C198" s="125" t="s">
        <v>455</v>
      </c>
      <c r="D198" s="123">
        <v>140000</v>
      </c>
      <c r="E198" s="125" t="s">
        <v>1143</v>
      </c>
      <c r="F198" s="126" t="s">
        <v>1152</v>
      </c>
      <c r="G198" s="123" t="s">
        <v>560</v>
      </c>
      <c r="H198" s="131"/>
      <c r="I198" s="132">
        <v>1</v>
      </c>
      <c r="J198" s="125" t="s">
        <v>1153</v>
      </c>
      <c r="K198" s="128">
        <v>43040</v>
      </c>
      <c r="L198" s="128">
        <v>45961</v>
      </c>
      <c r="M198" s="129" t="s">
        <v>1154</v>
      </c>
      <c r="N198" s="129"/>
      <c r="O198" s="133">
        <v>45.41</v>
      </c>
      <c r="P198" s="123" t="s">
        <v>571</v>
      </c>
      <c r="Q198" s="127"/>
      <c r="R198" s="128"/>
      <c r="S198" s="126" t="s">
        <v>1155</v>
      </c>
      <c r="T198" s="125" t="s">
        <v>1145</v>
      </c>
      <c r="U198" s="123" t="s">
        <v>560</v>
      </c>
      <c r="V198" s="125" t="s">
        <v>1675</v>
      </c>
      <c r="W198" s="125" t="s">
        <v>538</v>
      </c>
      <c r="X198" s="125"/>
    </row>
    <row r="199" spans="1:24" s="16" customFormat="1" ht="30" x14ac:dyDescent="0.25">
      <c r="A199" s="123">
        <v>8303162</v>
      </c>
      <c r="B199" s="124" t="s">
        <v>458</v>
      </c>
      <c r="C199" s="125" t="s">
        <v>457</v>
      </c>
      <c r="D199" s="123">
        <v>143000</v>
      </c>
      <c r="E199" s="125" t="s">
        <v>1156</v>
      </c>
      <c r="F199" s="126" t="s">
        <v>1157</v>
      </c>
      <c r="G199" s="123" t="s">
        <v>560</v>
      </c>
      <c r="H199" s="131"/>
      <c r="I199" s="132">
        <v>1</v>
      </c>
      <c r="J199" s="125" t="s">
        <v>561</v>
      </c>
      <c r="K199" s="128">
        <v>44235</v>
      </c>
      <c r="L199" s="128">
        <v>46060</v>
      </c>
      <c r="M199" s="129" t="s">
        <v>567</v>
      </c>
      <c r="N199" s="129"/>
      <c r="O199" s="133">
        <v>224.66</v>
      </c>
      <c r="P199" s="123" t="s">
        <v>563</v>
      </c>
      <c r="Q199" s="127"/>
      <c r="R199" s="128"/>
      <c r="S199" s="126" t="s">
        <v>1158</v>
      </c>
      <c r="T199" s="125" t="s">
        <v>1159</v>
      </c>
      <c r="U199" s="123" t="s">
        <v>560</v>
      </c>
      <c r="V199" s="125" t="s">
        <v>1675</v>
      </c>
      <c r="W199" s="125" t="s">
        <v>538</v>
      </c>
      <c r="X199" s="125"/>
    </row>
    <row r="200" spans="1:24" s="16" customFormat="1" x14ac:dyDescent="0.25">
      <c r="A200" s="123">
        <v>8303163</v>
      </c>
      <c r="B200" s="124" t="s">
        <v>460</v>
      </c>
      <c r="C200" s="125" t="s">
        <v>459</v>
      </c>
      <c r="D200" s="123">
        <v>140000</v>
      </c>
      <c r="E200" s="125" t="s">
        <v>1160</v>
      </c>
      <c r="F200" s="126" t="s">
        <v>1161</v>
      </c>
      <c r="G200" s="123" t="s">
        <v>560</v>
      </c>
      <c r="H200" s="131"/>
      <c r="I200" s="132">
        <v>2</v>
      </c>
      <c r="J200" s="125" t="s">
        <v>1073</v>
      </c>
      <c r="K200" s="128">
        <v>45108</v>
      </c>
      <c r="L200" s="128">
        <v>46204</v>
      </c>
      <c r="M200" s="129" t="s">
        <v>590</v>
      </c>
      <c r="N200" s="129"/>
      <c r="O200" s="2">
        <v>194.9</v>
      </c>
      <c r="P200" s="123" t="s">
        <v>563</v>
      </c>
      <c r="Q200" s="127"/>
      <c r="R200" s="128"/>
      <c r="S200" s="126"/>
      <c r="T200" s="125" t="s">
        <v>1162</v>
      </c>
      <c r="U200" s="123" t="s">
        <v>560</v>
      </c>
      <c r="V200" s="125" t="s">
        <v>1675</v>
      </c>
      <c r="W200" s="125" t="s">
        <v>538</v>
      </c>
      <c r="X200" s="125"/>
    </row>
    <row r="201" spans="1:24" s="16" customFormat="1" x14ac:dyDescent="0.25">
      <c r="A201" s="123">
        <v>8303163</v>
      </c>
      <c r="B201" s="124" t="s">
        <v>460</v>
      </c>
      <c r="C201" s="125" t="s">
        <v>459</v>
      </c>
      <c r="D201" s="123">
        <v>140000</v>
      </c>
      <c r="E201" s="125" t="s">
        <v>1160</v>
      </c>
      <c r="F201" s="126" t="s">
        <v>1163</v>
      </c>
      <c r="G201" s="123" t="s">
        <v>560</v>
      </c>
      <c r="H201" s="131"/>
      <c r="I201" s="132">
        <v>5</v>
      </c>
      <c r="J201" s="125" t="s">
        <v>1073</v>
      </c>
      <c r="K201" s="128">
        <v>45200</v>
      </c>
      <c r="L201" s="128">
        <v>46296</v>
      </c>
      <c r="M201" s="129" t="s">
        <v>590</v>
      </c>
      <c r="N201" s="129"/>
      <c r="O201" s="133">
        <f>201.53*5</f>
        <v>1007.65</v>
      </c>
      <c r="P201" s="123" t="s">
        <v>563</v>
      </c>
      <c r="Q201" s="127"/>
      <c r="R201" s="128"/>
      <c r="S201" s="126"/>
      <c r="T201" s="125" t="s">
        <v>1162</v>
      </c>
      <c r="U201" s="123" t="s">
        <v>560</v>
      </c>
      <c r="V201" s="125" t="s">
        <v>1675</v>
      </c>
      <c r="W201" s="125" t="s">
        <v>538</v>
      </c>
      <c r="X201" s="125"/>
    </row>
    <row r="202" spans="1:24" s="16" customFormat="1" x14ac:dyDescent="0.25">
      <c r="A202" s="123">
        <v>8303163</v>
      </c>
      <c r="B202" s="124" t="s">
        <v>460</v>
      </c>
      <c r="C202" s="125" t="s">
        <v>459</v>
      </c>
      <c r="D202" s="123">
        <v>140000</v>
      </c>
      <c r="E202" s="125" t="s">
        <v>1160</v>
      </c>
      <c r="F202" s="126" t="s">
        <v>1164</v>
      </c>
      <c r="G202" s="123" t="s">
        <v>560</v>
      </c>
      <c r="H202" s="131"/>
      <c r="I202" s="132">
        <v>1</v>
      </c>
      <c r="J202" s="125" t="s">
        <v>1073</v>
      </c>
      <c r="K202" s="128">
        <v>45200</v>
      </c>
      <c r="L202" s="128">
        <v>46296</v>
      </c>
      <c r="M202" s="129" t="s">
        <v>590</v>
      </c>
      <c r="N202" s="129"/>
      <c r="O202" s="133">
        <v>30.8</v>
      </c>
      <c r="P202" s="123" t="s">
        <v>563</v>
      </c>
      <c r="Q202" s="127"/>
      <c r="R202" s="128"/>
      <c r="S202" s="126"/>
      <c r="T202" s="125" t="s">
        <v>1162</v>
      </c>
      <c r="U202" s="123" t="s">
        <v>560</v>
      </c>
      <c r="V202" s="125" t="s">
        <v>1675</v>
      </c>
      <c r="W202" s="125" t="s">
        <v>538</v>
      </c>
      <c r="X202" s="125"/>
    </row>
    <row r="203" spans="1:24" s="16" customFormat="1" x14ac:dyDescent="0.25">
      <c r="A203" s="123">
        <v>8303306</v>
      </c>
      <c r="B203" s="124" t="s">
        <v>464</v>
      </c>
      <c r="C203" s="125" t="s">
        <v>463</v>
      </c>
      <c r="D203" s="123">
        <v>143000</v>
      </c>
      <c r="E203" s="125" t="s">
        <v>1165</v>
      </c>
      <c r="F203" s="126" t="s">
        <v>1166</v>
      </c>
      <c r="G203" s="123" t="s">
        <v>560</v>
      </c>
      <c r="H203" s="131"/>
      <c r="I203" s="132">
        <v>1</v>
      </c>
      <c r="J203" s="125" t="s">
        <v>1073</v>
      </c>
      <c r="K203" s="128">
        <v>45292</v>
      </c>
      <c r="L203" s="128">
        <v>47119</v>
      </c>
      <c r="M203" s="129" t="s">
        <v>785</v>
      </c>
      <c r="N203" s="129"/>
      <c r="O203" s="133">
        <v>132.04</v>
      </c>
      <c r="P203" s="123" t="s">
        <v>596</v>
      </c>
      <c r="Q203" s="127"/>
      <c r="R203" s="128"/>
      <c r="S203" s="126"/>
      <c r="T203" s="125" t="s">
        <v>1167</v>
      </c>
      <c r="U203" s="123" t="s">
        <v>560</v>
      </c>
      <c r="V203" s="125" t="s">
        <v>1675</v>
      </c>
      <c r="W203" s="125" t="s">
        <v>538</v>
      </c>
      <c r="X203" s="125"/>
    </row>
    <row r="204" spans="1:24" s="16" customFormat="1" x14ac:dyDescent="0.25">
      <c r="A204" s="123">
        <v>8303315</v>
      </c>
      <c r="B204" s="124" t="s">
        <v>468</v>
      </c>
      <c r="C204" s="125" t="s">
        <v>467</v>
      </c>
      <c r="D204" s="123">
        <v>143010</v>
      </c>
      <c r="E204" s="125" t="s">
        <v>1168</v>
      </c>
      <c r="F204" s="126" t="s">
        <v>1169</v>
      </c>
      <c r="G204" s="123" t="s">
        <v>560</v>
      </c>
      <c r="H204" s="131"/>
      <c r="I204" s="132">
        <v>1</v>
      </c>
      <c r="J204" s="125" t="s">
        <v>1170</v>
      </c>
      <c r="K204" s="128">
        <v>44786</v>
      </c>
      <c r="L204" s="128">
        <v>46611</v>
      </c>
      <c r="M204" s="129" t="s">
        <v>562</v>
      </c>
      <c r="N204" s="129"/>
      <c r="O204" s="133">
        <v>150</v>
      </c>
      <c r="P204" s="123" t="s">
        <v>563</v>
      </c>
      <c r="Q204" s="127"/>
      <c r="R204" s="128"/>
      <c r="S204" s="126"/>
      <c r="T204" s="125" t="s">
        <v>1171</v>
      </c>
      <c r="U204" s="123" t="s">
        <v>560</v>
      </c>
      <c r="V204" s="125" t="s">
        <v>1675</v>
      </c>
      <c r="W204" s="125" t="s">
        <v>538</v>
      </c>
      <c r="X204" s="125"/>
    </row>
    <row r="205" spans="1:24" s="16" customFormat="1" ht="75" x14ac:dyDescent="0.25">
      <c r="A205" s="123">
        <v>8303316</v>
      </c>
      <c r="B205" s="124" t="s">
        <v>470</v>
      </c>
      <c r="C205" s="125" t="s">
        <v>469</v>
      </c>
      <c r="D205" s="123">
        <v>143000</v>
      </c>
      <c r="E205" s="125" t="s">
        <v>1174</v>
      </c>
      <c r="F205" s="126" t="s">
        <v>566</v>
      </c>
      <c r="G205" s="123" t="s">
        <v>560</v>
      </c>
      <c r="H205" s="1"/>
      <c r="I205" s="132">
        <v>1</v>
      </c>
      <c r="J205" s="125" t="s">
        <v>1119</v>
      </c>
      <c r="K205" s="128">
        <v>43746</v>
      </c>
      <c r="L205" s="128">
        <v>45755</v>
      </c>
      <c r="M205" s="129" t="s">
        <v>609</v>
      </c>
      <c r="N205" s="129"/>
      <c r="O205" s="2">
        <v>229.11</v>
      </c>
      <c r="P205" s="123" t="s">
        <v>563</v>
      </c>
      <c r="Q205" s="127"/>
      <c r="R205" s="128"/>
      <c r="S205" s="126" t="s">
        <v>1175</v>
      </c>
      <c r="T205" s="125" t="s">
        <v>1176</v>
      </c>
      <c r="U205" s="123" t="s">
        <v>560</v>
      </c>
      <c r="V205" s="125" t="s">
        <v>1675</v>
      </c>
      <c r="W205" s="125" t="s">
        <v>538</v>
      </c>
      <c r="X205" s="125"/>
    </row>
    <row r="206" spans="1:24" s="16" customFormat="1" ht="45" x14ac:dyDescent="0.25">
      <c r="A206" s="123">
        <v>8303316</v>
      </c>
      <c r="B206" s="124" t="s">
        <v>470</v>
      </c>
      <c r="C206" s="125" t="s">
        <v>469</v>
      </c>
      <c r="D206" s="123">
        <v>145500</v>
      </c>
      <c r="E206" s="125" t="s">
        <v>1177</v>
      </c>
      <c r="F206" s="126" t="s">
        <v>1178</v>
      </c>
      <c r="G206" s="123" t="s">
        <v>560</v>
      </c>
      <c r="H206" s="1"/>
      <c r="I206" s="132">
        <v>6</v>
      </c>
      <c r="J206" s="125" t="s">
        <v>689</v>
      </c>
      <c r="K206" s="128">
        <v>44497</v>
      </c>
      <c r="L206" s="128">
        <v>45774</v>
      </c>
      <c r="M206" s="129" t="s">
        <v>609</v>
      </c>
      <c r="N206" s="129"/>
      <c r="O206" s="2">
        <v>1189.21</v>
      </c>
      <c r="P206" s="123" t="s">
        <v>563</v>
      </c>
      <c r="Q206" s="127"/>
      <c r="R206" s="128"/>
      <c r="S206" s="126" t="s">
        <v>1179</v>
      </c>
      <c r="T206" s="125" t="s">
        <v>1176</v>
      </c>
      <c r="U206" s="123" t="s">
        <v>560</v>
      </c>
      <c r="V206" s="125" t="s">
        <v>1675</v>
      </c>
      <c r="W206" s="125" t="s">
        <v>538</v>
      </c>
      <c r="X206" s="125"/>
    </row>
    <row r="207" spans="1:24" s="16" customFormat="1" x14ac:dyDescent="0.25">
      <c r="A207" s="123">
        <v>8303316</v>
      </c>
      <c r="B207" s="124" t="s">
        <v>470</v>
      </c>
      <c r="C207" s="125" t="s">
        <v>469</v>
      </c>
      <c r="D207" s="123">
        <v>145010</v>
      </c>
      <c r="E207" s="125" t="s">
        <v>1177</v>
      </c>
      <c r="F207" s="126" t="s">
        <v>1180</v>
      </c>
      <c r="G207" s="123" t="s">
        <v>560</v>
      </c>
      <c r="H207" s="131"/>
      <c r="I207" s="132">
        <v>6</v>
      </c>
      <c r="J207" s="125" t="s">
        <v>599</v>
      </c>
      <c r="K207" s="128">
        <v>44313</v>
      </c>
      <c r="L207" s="128">
        <v>46139</v>
      </c>
      <c r="M207" s="129" t="s">
        <v>562</v>
      </c>
      <c r="N207" s="129"/>
      <c r="O207" s="133">
        <v>60</v>
      </c>
      <c r="P207" s="123" t="s">
        <v>571</v>
      </c>
      <c r="Q207" s="127"/>
      <c r="R207" s="128"/>
      <c r="S207" s="126"/>
      <c r="T207" s="125" t="s">
        <v>1176</v>
      </c>
      <c r="U207" s="123" t="s">
        <v>560</v>
      </c>
      <c r="V207" s="125" t="s">
        <v>1675</v>
      </c>
      <c r="W207" s="125" t="s">
        <v>538</v>
      </c>
      <c r="X207" s="125"/>
    </row>
    <row r="208" spans="1:24" s="16" customFormat="1" x14ac:dyDescent="0.25">
      <c r="A208" s="123">
        <v>8303316</v>
      </c>
      <c r="B208" s="124" t="s">
        <v>470</v>
      </c>
      <c r="C208" s="125" t="s">
        <v>469</v>
      </c>
      <c r="D208" s="123">
        <v>140210</v>
      </c>
      <c r="E208" s="125" t="s">
        <v>1177</v>
      </c>
      <c r="F208" s="126" t="s">
        <v>767</v>
      </c>
      <c r="G208" s="123" t="s">
        <v>560</v>
      </c>
      <c r="H208" s="1"/>
      <c r="I208" s="132">
        <v>1</v>
      </c>
      <c r="J208" s="125" t="s">
        <v>1181</v>
      </c>
      <c r="K208" s="128">
        <v>42933</v>
      </c>
      <c r="L208" s="128">
        <v>45854</v>
      </c>
      <c r="M208" s="129" t="s">
        <v>609</v>
      </c>
      <c r="N208" s="129" t="s">
        <v>1182</v>
      </c>
      <c r="O208" s="2">
        <v>53.55</v>
      </c>
      <c r="P208" s="123" t="s">
        <v>563</v>
      </c>
      <c r="Q208" s="127"/>
      <c r="R208" s="128"/>
      <c r="S208" s="126" t="s">
        <v>1183</v>
      </c>
      <c r="T208" s="125" t="s">
        <v>1176</v>
      </c>
      <c r="U208" s="123" t="s">
        <v>560</v>
      </c>
      <c r="V208" s="125" t="s">
        <v>1675</v>
      </c>
      <c r="W208" s="125" t="s">
        <v>538</v>
      </c>
      <c r="X208" s="125"/>
    </row>
    <row r="209" spans="1:24" s="16" customFormat="1" x14ac:dyDescent="0.25">
      <c r="A209" s="123">
        <v>8303319</v>
      </c>
      <c r="B209" s="124" t="s">
        <v>474</v>
      </c>
      <c r="C209" s="125" t="s">
        <v>473</v>
      </c>
      <c r="D209" s="123">
        <v>143000</v>
      </c>
      <c r="E209" s="125" t="s">
        <v>1184</v>
      </c>
      <c r="F209" s="126" t="s">
        <v>1010</v>
      </c>
      <c r="G209" s="123" t="s">
        <v>560</v>
      </c>
      <c r="H209" s="131"/>
      <c r="I209" s="132">
        <v>1</v>
      </c>
      <c r="J209" s="125" t="s">
        <v>1185</v>
      </c>
      <c r="K209" s="128">
        <v>45282</v>
      </c>
      <c r="L209" s="128">
        <v>47108</v>
      </c>
      <c r="M209" s="129" t="s">
        <v>562</v>
      </c>
      <c r="N209" s="129"/>
      <c r="O209" s="133">
        <v>565</v>
      </c>
      <c r="P209" s="123" t="s">
        <v>563</v>
      </c>
      <c r="Q209" s="130">
        <v>1130</v>
      </c>
      <c r="R209" s="128">
        <v>45281</v>
      </c>
      <c r="S209" s="135"/>
      <c r="T209" s="125" t="s">
        <v>1186</v>
      </c>
      <c r="U209" s="123" t="s">
        <v>560</v>
      </c>
      <c r="V209" s="125" t="s">
        <v>1675</v>
      </c>
      <c r="W209" s="125" t="s">
        <v>538</v>
      </c>
      <c r="X209" s="125"/>
    </row>
    <row r="210" spans="1:24" s="16" customFormat="1" x14ac:dyDescent="0.25">
      <c r="A210" s="123">
        <v>8303326</v>
      </c>
      <c r="B210" s="124" t="s">
        <v>482</v>
      </c>
      <c r="C210" s="125" t="s">
        <v>481</v>
      </c>
      <c r="D210" s="123">
        <v>143000</v>
      </c>
      <c r="E210" s="125" t="s">
        <v>1187</v>
      </c>
      <c r="F210" s="126" t="s">
        <v>566</v>
      </c>
      <c r="G210" s="123" t="s">
        <v>560</v>
      </c>
      <c r="H210" s="131"/>
      <c r="I210" s="132">
        <v>1</v>
      </c>
      <c r="J210" s="125" t="s">
        <v>561</v>
      </c>
      <c r="K210" s="128">
        <v>44805</v>
      </c>
      <c r="L210" s="128">
        <v>46630</v>
      </c>
      <c r="M210" s="129" t="s">
        <v>567</v>
      </c>
      <c r="N210" s="129" t="s">
        <v>567</v>
      </c>
      <c r="O210" s="133">
        <v>400</v>
      </c>
      <c r="P210" s="123" t="s">
        <v>571</v>
      </c>
      <c r="Q210" s="127"/>
      <c r="R210" s="128"/>
      <c r="S210" s="126"/>
      <c r="T210" s="125" t="s">
        <v>1188</v>
      </c>
      <c r="U210" s="123" t="s">
        <v>560</v>
      </c>
      <c r="V210" s="125" t="s">
        <v>1675</v>
      </c>
      <c r="W210" s="125" t="s">
        <v>538</v>
      </c>
      <c r="X210" s="125"/>
    </row>
    <row r="211" spans="1:24" s="16" customFormat="1" x14ac:dyDescent="0.25">
      <c r="A211" s="123">
        <v>8303331</v>
      </c>
      <c r="B211" s="124" t="s">
        <v>486</v>
      </c>
      <c r="C211" s="125" t="s">
        <v>485</v>
      </c>
      <c r="D211" s="123">
        <v>140070</v>
      </c>
      <c r="E211" s="125" t="s">
        <v>1189</v>
      </c>
      <c r="F211" s="126" t="s">
        <v>1190</v>
      </c>
      <c r="G211" s="123" t="s">
        <v>560</v>
      </c>
      <c r="H211" s="131"/>
      <c r="I211" s="132">
        <v>1</v>
      </c>
      <c r="J211" s="125" t="s">
        <v>561</v>
      </c>
      <c r="K211" s="128">
        <v>44958</v>
      </c>
      <c r="L211" s="128">
        <v>46783</v>
      </c>
      <c r="M211" s="129" t="s">
        <v>567</v>
      </c>
      <c r="N211" s="129"/>
      <c r="O211" s="133">
        <v>139</v>
      </c>
      <c r="P211" s="123" t="s">
        <v>563</v>
      </c>
      <c r="Q211" s="127"/>
      <c r="R211" s="128"/>
      <c r="S211" s="126"/>
      <c r="T211" s="125" t="s">
        <v>1191</v>
      </c>
      <c r="U211" s="123" t="s">
        <v>560</v>
      </c>
      <c r="V211" s="125" t="s">
        <v>1675</v>
      </c>
      <c r="W211" s="125" t="s">
        <v>538</v>
      </c>
      <c r="X211" s="125"/>
    </row>
    <row r="212" spans="1:24" s="16" customFormat="1" x14ac:dyDescent="0.25">
      <c r="A212" s="123">
        <v>8303502</v>
      </c>
      <c r="B212" s="124" t="s">
        <v>492</v>
      </c>
      <c r="C212" s="125" t="s">
        <v>491</v>
      </c>
      <c r="D212" s="123">
        <v>120040</v>
      </c>
      <c r="E212" s="125" t="s">
        <v>1192</v>
      </c>
      <c r="F212" s="126" t="s">
        <v>1193</v>
      </c>
      <c r="G212" s="123" t="s">
        <v>560</v>
      </c>
      <c r="H212" s="131"/>
      <c r="I212" s="132">
        <v>4</v>
      </c>
      <c r="J212" s="125" t="s">
        <v>1041</v>
      </c>
      <c r="K212" s="128">
        <v>45279</v>
      </c>
      <c r="L212" s="128">
        <v>46374</v>
      </c>
      <c r="M212" s="129" t="s">
        <v>609</v>
      </c>
      <c r="N212" s="129"/>
      <c r="O212" s="133">
        <v>43.33</v>
      </c>
      <c r="P212" s="123" t="s">
        <v>571</v>
      </c>
      <c r="Q212" s="127"/>
      <c r="R212" s="128"/>
      <c r="S212" s="126"/>
      <c r="T212" s="125" t="s">
        <v>1194</v>
      </c>
      <c r="U212" s="123" t="s">
        <v>560</v>
      </c>
      <c r="V212" s="125" t="s">
        <v>1675</v>
      </c>
      <c r="W212" s="125" t="s">
        <v>538</v>
      </c>
      <c r="X212" s="125"/>
    </row>
    <row r="213" spans="1:24" s="16" customFormat="1" ht="30" x14ac:dyDescent="0.25">
      <c r="A213" s="123">
        <v>8303502</v>
      </c>
      <c r="B213" s="124" t="s">
        <v>492</v>
      </c>
      <c r="C213" s="125" t="s">
        <v>491</v>
      </c>
      <c r="D213" s="123">
        <v>120000</v>
      </c>
      <c r="E213" s="125" t="s">
        <v>1192</v>
      </c>
      <c r="F213" s="126" t="s">
        <v>1195</v>
      </c>
      <c r="G213" s="123" t="s">
        <v>560</v>
      </c>
      <c r="H213" s="131"/>
      <c r="I213" s="132">
        <v>2</v>
      </c>
      <c r="J213" s="125" t="s">
        <v>1041</v>
      </c>
      <c r="K213" s="128">
        <v>45017</v>
      </c>
      <c r="L213" s="128">
        <v>46112</v>
      </c>
      <c r="M213" s="129" t="s">
        <v>609</v>
      </c>
      <c r="N213" s="129"/>
      <c r="O213" s="133">
        <v>149.5</v>
      </c>
      <c r="P213" s="123" t="s">
        <v>563</v>
      </c>
      <c r="Q213" s="127"/>
      <c r="R213" s="128"/>
      <c r="S213" s="126"/>
      <c r="T213" s="125" t="s">
        <v>1194</v>
      </c>
      <c r="U213" s="123" t="s">
        <v>560</v>
      </c>
      <c r="V213" s="125" t="s">
        <v>1675</v>
      </c>
      <c r="W213" s="125" t="s">
        <v>538</v>
      </c>
      <c r="X213" s="125"/>
    </row>
    <row r="214" spans="1:24" s="16" customFormat="1" ht="30" x14ac:dyDescent="0.25">
      <c r="A214" s="123">
        <v>8303523</v>
      </c>
      <c r="B214" s="124" t="s">
        <v>494</v>
      </c>
      <c r="C214" s="125" t="s">
        <v>493</v>
      </c>
      <c r="D214" s="123">
        <v>143000</v>
      </c>
      <c r="E214" s="125" t="s">
        <v>1004</v>
      </c>
      <c r="F214" s="126" t="s">
        <v>566</v>
      </c>
      <c r="G214" s="123" t="s">
        <v>560</v>
      </c>
      <c r="H214" s="131"/>
      <c r="I214" s="132">
        <v>1</v>
      </c>
      <c r="J214" s="125" t="s">
        <v>561</v>
      </c>
      <c r="K214" s="128">
        <v>43952</v>
      </c>
      <c r="L214" s="128">
        <v>45777</v>
      </c>
      <c r="M214" s="129" t="s">
        <v>567</v>
      </c>
      <c r="N214" s="129" t="s">
        <v>1196</v>
      </c>
      <c r="O214" s="133">
        <v>235</v>
      </c>
      <c r="P214" s="123" t="s">
        <v>563</v>
      </c>
      <c r="Q214" s="127"/>
      <c r="R214" s="128"/>
      <c r="S214" s="126" t="s">
        <v>1197</v>
      </c>
      <c r="T214" s="125" t="s">
        <v>1198</v>
      </c>
      <c r="U214" s="123" t="s">
        <v>560</v>
      </c>
      <c r="V214" s="125" t="s">
        <v>1675</v>
      </c>
      <c r="W214" s="125" t="s">
        <v>538</v>
      </c>
      <c r="X214" s="125"/>
    </row>
    <row r="215" spans="1:24" s="16" customFormat="1" x14ac:dyDescent="0.25">
      <c r="A215" s="123">
        <v>8303540</v>
      </c>
      <c r="B215" s="124" t="s">
        <v>498</v>
      </c>
      <c r="C215" s="125" t="s">
        <v>497</v>
      </c>
      <c r="D215" s="123">
        <v>143000</v>
      </c>
      <c r="E215" s="125" t="s">
        <v>1199</v>
      </c>
      <c r="F215" s="126" t="s">
        <v>1200</v>
      </c>
      <c r="G215" s="123" t="s">
        <v>560</v>
      </c>
      <c r="H215" s="131"/>
      <c r="I215" s="132">
        <v>1</v>
      </c>
      <c r="J215" s="125" t="s">
        <v>561</v>
      </c>
      <c r="K215" s="128">
        <v>45103</v>
      </c>
      <c r="L215" s="128">
        <v>46930</v>
      </c>
      <c r="M215" s="129" t="s">
        <v>602</v>
      </c>
      <c r="N215" s="129"/>
      <c r="O215" s="133">
        <v>113</v>
      </c>
      <c r="P215" s="123" t="s">
        <v>563</v>
      </c>
      <c r="Q215" s="127"/>
      <c r="R215" s="128"/>
      <c r="S215" s="126"/>
      <c r="T215" s="125" t="s">
        <v>1201</v>
      </c>
      <c r="U215" s="123" t="s">
        <v>560</v>
      </c>
      <c r="V215" s="125" t="s">
        <v>1675</v>
      </c>
      <c r="W215" s="125" t="s">
        <v>538</v>
      </c>
      <c r="X215" s="125"/>
    </row>
    <row r="216" spans="1:24" s="16" customFormat="1" x14ac:dyDescent="0.25">
      <c r="A216" s="123">
        <v>8303549</v>
      </c>
      <c r="B216" s="124" t="s">
        <v>500</v>
      </c>
      <c r="C216" s="125" t="s">
        <v>499</v>
      </c>
      <c r="D216" s="123">
        <v>143000</v>
      </c>
      <c r="E216" s="125" t="s">
        <v>1202</v>
      </c>
      <c r="F216" s="126" t="s">
        <v>1203</v>
      </c>
      <c r="G216" s="123" t="s">
        <v>560</v>
      </c>
      <c r="H216" s="131"/>
      <c r="I216" s="132">
        <v>1</v>
      </c>
      <c r="J216" s="125" t="s">
        <v>561</v>
      </c>
      <c r="K216" s="128">
        <v>42908</v>
      </c>
      <c r="L216" s="128">
        <v>46811</v>
      </c>
      <c r="M216" s="129" t="s">
        <v>1204</v>
      </c>
      <c r="N216" s="129"/>
      <c r="O216" s="133">
        <v>135</v>
      </c>
      <c r="P216" s="123" t="s">
        <v>563</v>
      </c>
      <c r="Q216" s="127"/>
      <c r="R216" s="128"/>
      <c r="S216" s="126"/>
      <c r="T216" s="125" t="s">
        <v>1205</v>
      </c>
      <c r="U216" s="123" t="s">
        <v>560</v>
      </c>
      <c r="V216" s="125" t="s">
        <v>1675</v>
      </c>
      <c r="W216" s="125" t="s">
        <v>538</v>
      </c>
      <c r="X216" s="125"/>
    </row>
    <row r="217" spans="1:24" s="16" customFormat="1" x14ac:dyDescent="0.25">
      <c r="A217" s="123">
        <v>8303551</v>
      </c>
      <c r="B217" s="124" t="s">
        <v>502</v>
      </c>
      <c r="C217" s="125" t="s">
        <v>501</v>
      </c>
      <c r="D217" s="123">
        <v>143000</v>
      </c>
      <c r="E217" s="125" t="s">
        <v>1206</v>
      </c>
      <c r="F217" s="126" t="s">
        <v>566</v>
      </c>
      <c r="G217" s="123" t="s">
        <v>560</v>
      </c>
      <c r="H217" s="131"/>
      <c r="I217" s="132">
        <v>2</v>
      </c>
      <c r="J217" s="125" t="s">
        <v>1207</v>
      </c>
      <c r="K217" s="128">
        <v>45008</v>
      </c>
      <c r="L217" s="128">
        <v>46103</v>
      </c>
      <c r="M217" s="129" t="s">
        <v>805</v>
      </c>
      <c r="N217" s="136"/>
      <c r="O217" s="133">
        <v>490</v>
      </c>
      <c r="P217" s="123" t="s">
        <v>563</v>
      </c>
      <c r="Q217" s="127"/>
      <c r="R217" s="128"/>
      <c r="S217" s="126"/>
      <c r="T217" s="125" t="s">
        <v>1208</v>
      </c>
      <c r="U217" s="123" t="s">
        <v>560</v>
      </c>
      <c r="V217" s="125" t="s">
        <v>1675</v>
      </c>
      <c r="W217" s="125" t="s">
        <v>538</v>
      </c>
      <c r="X217" s="125"/>
    </row>
    <row r="218" spans="1:24" s="16" customFormat="1" ht="45" x14ac:dyDescent="0.25">
      <c r="A218" s="123">
        <v>8304057</v>
      </c>
      <c r="B218" s="124" t="s">
        <v>506</v>
      </c>
      <c r="C218" s="125" t="s">
        <v>505</v>
      </c>
      <c r="D218" s="123">
        <v>143000</v>
      </c>
      <c r="E218" s="125" t="s">
        <v>1209</v>
      </c>
      <c r="F218" s="126" t="s">
        <v>1210</v>
      </c>
      <c r="G218" s="123" t="s">
        <v>560</v>
      </c>
      <c r="H218" s="131"/>
      <c r="I218" s="132">
        <v>8</v>
      </c>
      <c r="J218" s="125" t="s">
        <v>658</v>
      </c>
      <c r="K218" s="128">
        <v>44838</v>
      </c>
      <c r="L218" s="128">
        <v>46664</v>
      </c>
      <c r="M218" s="129" t="s">
        <v>567</v>
      </c>
      <c r="N218" s="129"/>
      <c r="O218" s="133">
        <v>1856.22</v>
      </c>
      <c r="P218" s="123" t="s">
        <v>563</v>
      </c>
      <c r="Q218" s="127"/>
      <c r="R218" s="128"/>
      <c r="S218" s="126"/>
      <c r="T218" s="125" t="s">
        <v>1211</v>
      </c>
      <c r="U218" s="123" t="s">
        <v>560</v>
      </c>
      <c r="V218" s="125" t="s">
        <v>1675</v>
      </c>
      <c r="W218" s="125" t="s">
        <v>538</v>
      </c>
      <c r="X218" s="125"/>
    </row>
    <row r="219" spans="1:24" s="16" customFormat="1" ht="30" x14ac:dyDescent="0.25">
      <c r="A219" s="123">
        <v>8304057</v>
      </c>
      <c r="B219" s="124" t="s">
        <v>506</v>
      </c>
      <c r="C219" s="125" t="s">
        <v>505</v>
      </c>
      <c r="D219" s="123">
        <v>143000</v>
      </c>
      <c r="E219" s="125" t="s">
        <v>1209</v>
      </c>
      <c r="F219" s="126" t="s">
        <v>1212</v>
      </c>
      <c r="G219" s="123" t="s">
        <v>560</v>
      </c>
      <c r="H219" s="131"/>
      <c r="I219" s="132">
        <v>2</v>
      </c>
      <c r="J219" s="125" t="s">
        <v>692</v>
      </c>
      <c r="K219" s="128">
        <v>44978</v>
      </c>
      <c r="L219" s="128">
        <v>46804</v>
      </c>
      <c r="M219" s="129" t="s">
        <v>1213</v>
      </c>
      <c r="N219" s="129"/>
      <c r="O219" s="133">
        <v>138.68</v>
      </c>
      <c r="P219" s="123" t="s">
        <v>563</v>
      </c>
      <c r="Q219" s="127"/>
      <c r="R219" s="128"/>
      <c r="S219" s="126"/>
      <c r="T219" s="125" t="s">
        <v>1214</v>
      </c>
      <c r="U219" s="123" t="s">
        <v>560</v>
      </c>
      <c r="V219" s="125" t="s">
        <v>1675</v>
      </c>
      <c r="W219" s="125" t="s">
        <v>538</v>
      </c>
      <c r="X219" s="125"/>
    </row>
    <row r="220" spans="1:24" s="16" customFormat="1" ht="45" x14ac:dyDescent="0.25">
      <c r="A220" s="123">
        <v>8304509</v>
      </c>
      <c r="B220" s="124" t="s">
        <v>512</v>
      </c>
      <c r="C220" s="125" t="s">
        <v>511</v>
      </c>
      <c r="D220" s="123">
        <v>143040</v>
      </c>
      <c r="E220" s="125" t="s">
        <v>1217</v>
      </c>
      <c r="F220" s="126" t="s">
        <v>1218</v>
      </c>
      <c r="G220" s="123" t="s">
        <v>560</v>
      </c>
      <c r="H220" s="131"/>
      <c r="I220" s="132">
        <v>18</v>
      </c>
      <c r="J220" s="125" t="s">
        <v>1119</v>
      </c>
      <c r="K220" s="128">
        <v>44410</v>
      </c>
      <c r="L220" s="128">
        <v>46234</v>
      </c>
      <c r="M220" s="129" t="s">
        <v>602</v>
      </c>
      <c r="N220" s="129"/>
      <c r="O220" s="133">
        <v>2285.0500000000002</v>
      </c>
      <c r="P220" s="123" t="s">
        <v>563</v>
      </c>
      <c r="Q220" s="127"/>
      <c r="R220" s="128"/>
      <c r="S220" s="126"/>
      <c r="T220" s="125" t="s">
        <v>1219</v>
      </c>
      <c r="U220" s="123" t="s">
        <v>560</v>
      </c>
      <c r="V220" s="125" t="s">
        <v>1675</v>
      </c>
      <c r="W220" s="125" t="s">
        <v>538</v>
      </c>
      <c r="X220" s="125"/>
    </row>
    <row r="221" spans="1:24" s="16" customFormat="1" ht="30" x14ac:dyDescent="0.25">
      <c r="A221" s="123">
        <v>8304509</v>
      </c>
      <c r="B221" s="124" t="s">
        <v>512</v>
      </c>
      <c r="C221" s="125" t="s">
        <v>511</v>
      </c>
      <c r="D221" s="123">
        <v>143040</v>
      </c>
      <c r="E221" s="125" t="s">
        <v>1217</v>
      </c>
      <c r="F221" s="126" t="s">
        <v>1220</v>
      </c>
      <c r="G221" s="123" t="s">
        <v>560</v>
      </c>
      <c r="H221" s="131"/>
      <c r="I221" s="132">
        <v>2</v>
      </c>
      <c r="J221" s="125" t="s">
        <v>1119</v>
      </c>
      <c r="K221" s="128">
        <v>45292</v>
      </c>
      <c r="L221" s="128">
        <v>47118</v>
      </c>
      <c r="M221" s="129" t="s">
        <v>562</v>
      </c>
      <c r="N221" s="129"/>
      <c r="O221" s="133">
        <v>731.89</v>
      </c>
      <c r="P221" s="123" t="s">
        <v>563</v>
      </c>
      <c r="Q221" s="127"/>
      <c r="R221" s="128"/>
      <c r="S221" s="126"/>
      <c r="T221" s="125" t="s">
        <v>1219</v>
      </c>
      <c r="U221" s="123" t="s">
        <v>560</v>
      </c>
      <c r="V221" s="125" t="s">
        <v>1675</v>
      </c>
      <c r="W221" s="125" t="s">
        <v>538</v>
      </c>
      <c r="X221" s="125"/>
    </row>
    <row r="222" spans="1:24" s="16" customFormat="1" x14ac:dyDescent="0.25">
      <c r="A222" s="123">
        <v>8305202</v>
      </c>
      <c r="B222" s="124" t="s">
        <v>516</v>
      </c>
      <c r="C222" s="125" t="s">
        <v>515</v>
      </c>
      <c r="D222" s="123">
        <v>143000</v>
      </c>
      <c r="E222" s="125" t="s">
        <v>1221</v>
      </c>
      <c r="F222" s="126" t="s">
        <v>881</v>
      </c>
      <c r="G222" s="123" t="s">
        <v>560</v>
      </c>
      <c r="H222" s="131"/>
      <c r="I222" s="132">
        <v>1</v>
      </c>
      <c r="J222" s="125" t="s">
        <v>561</v>
      </c>
      <c r="K222" s="128">
        <v>45231</v>
      </c>
      <c r="L222" s="128">
        <v>47057</v>
      </c>
      <c r="M222" s="129" t="s">
        <v>567</v>
      </c>
      <c r="N222" s="129"/>
      <c r="O222" s="2">
        <v>287.20999999999998</v>
      </c>
      <c r="P222" s="123" t="s">
        <v>563</v>
      </c>
      <c r="Q222" s="127"/>
      <c r="R222" s="128"/>
      <c r="S222" s="126"/>
      <c r="T222" s="125" t="s">
        <v>1222</v>
      </c>
      <c r="U222" s="123" t="s">
        <v>560</v>
      </c>
      <c r="V222" s="125" t="s">
        <v>1675</v>
      </c>
      <c r="W222" s="125" t="s">
        <v>538</v>
      </c>
      <c r="X222" s="125"/>
    </row>
    <row r="223" spans="1:24" s="16" customFormat="1" x14ac:dyDescent="0.25">
      <c r="A223" s="123">
        <v>8305207</v>
      </c>
      <c r="B223" s="124" t="s">
        <v>520</v>
      </c>
      <c r="C223" s="125" t="s">
        <v>519</v>
      </c>
      <c r="D223" s="123">
        <v>143000</v>
      </c>
      <c r="E223" s="125" t="s">
        <v>1225</v>
      </c>
      <c r="F223" s="126" t="s">
        <v>1226</v>
      </c>
      <c r="G223" s="123" t="s">
        <v>560</v>
      </c>
      <c r="H223" s="131"/>
      <c r="I223" s="132">
        <v>1</v>
      </c>
      <c r="J223" s="125" t="s">
        <v>561</v>
      </c>
      <c r="K223" s="128">
        <v>44375</v>
      </c>
      <c r="L223" s="128">
        <v>46201</v>
      </c>
      <c r="M223" s="129" t="s">
        <v>1227</v>
      </c>
      <c r="N223" s="129"/>
      <c r="O223" s="133">
        <v>168</v>
      </c>
      <c r="P223" s="123" t="s">
        <v>563</v>
      </c>
      <c r="Q223" s="127"/>
      <c r="R223" s="128"/>
      <c r="S223" s="126"/>
      <c r="T223" s="125" t="s">
        <v>1228</v>
      </c>
      <c r="U223" s="123" t="s">
        <v>560</v>
      </c>
      <c r="V223" s="125" t="s">
        <v>1675</v>
      </c>
      <c r="W223" s="125" t="s">
        <v>538</v>
      </c>
      <c r="X223" s="125"/>
    </row>
    <row r="224" spans="1:24" s="16" customFormat="1" x14ac:dyDescent="0.25">
      <c r="A224" s="123">
        <v>8305207</v>
      </c>
      <c r="B224" s="124" t="s">
        <v>520</v>
      </c>
      <c r="C224" s="125" t="s">
        <v>519</v>
      </c>
      <c r="D224" s="123">
        <v>145010</v>
      </c>
      <c r="E224" s="125" t="s">
        <v>1229</v>
      </c>
      <c r="F224" s="126" t="s">
        <v>1230</v>
      </c>
      <c r="G224" s="123" t="s">
        <v>560</v>
      </c>
      <c r="H224" s="131"/>
      <c r="I224" s="132">
        <v>1</v>
      </c>
      <c r="J224" s="125" t="s">
        <v>1231</v>
      </c>
      <c r="K224" s="128">
        <v>44308</v>
      </c>
      <c r="L224" s="128">
        <v>46134</v>
      </c>
      <c r="M224" s="129" t="s">
        <v>567</v>
      </c>
      <c r="N224" s="129"/>
      <c r="O224" s="133">
        <v>121</v>
      </c>
      <c r="P224" s="123" t="s">
        <v>571</v>
      </c>
      <c r="Q224" s="127"/>
      <c r="R224" s="128"/>
      <c r="S224" s="126"/>
      <c r="T224" s="125" t="s">
        <v>1228</v>
      </c>
      <c r="U224" s="123" t="s">
        <v>560</v>
      </c>
      <c r="V224" s="125" t="s">
        <v>1675</v>
      </c>
      <c r="W224" s="125" t="s">
        <v>538</v>
      </c>
      <c r="X224" s="125"/>
    </row>
    <row r="225" spans="1:24" s="16" customFormat="1" x14ac:dyDescent="0.25">
      <c r="A225" s="123">
        <v>8305208</v>
      </c>
      <c r="B225" s="124" t="s">
        <v>522</v>
      </c>
      <c r="C225" s="125" t="s">
        <v>521</v>
      </c>
      <c r="D225" s="123">
        <v>143010</v>
      </c>
      <c r="E225" s="125" t="s">
        <v>1232</v>
      </c>
      <c r="F225" s="126" t="s">
        <v>1233</v>
      </c>
      <c r="G225" s="123" t="s">
        <v>560</v>
      </c>
      <c r="H225" s="131"/>
      <c r="I225" s="132">
        <v>1</v>
      </c>
      <c r="J225" s="125" t="s">
        <v>612</v>
      </c>
      <c r="K225" s="128">
        <v>44279</v>
      </c>
      <c r="L225" s="128">
        <v>46104</v>
      </c>
      <c r="M225" s="129" t="s">
        <v>562</v>
      </c>
      <c r="N225" s="129" t="s">
        <v>1234</v>
      </c>
      <c r="O225" s="133">
        <v>635</v>
      </c>
      <c r="P225" s="123" t="s">
        <v>563</v>
      </c>
      <c r="Q225" s="127"/>
      <c r="R225" s="128"/>
      <c r="S225" s="126"/>
      <c r="T225" s="125" t="s">
        <v>1235</v>
      </c>
      <c r="U225" s="123" t="s">
        <v>560</v>
      </c>
      <c r="V225" s="125" t="s">
        <v>1675</v>
      </c>
      <c r="W225" s="125" t="s">
        <v>538</v>
      </c>
      <c r="X225" s="125"/>
    </row>
    <row r="226" spans="1:24" s="16" customFormat="1" x14ac:dyDescent="0.25">
      <c r="A226" s="123">
        <v>8305208</v>
      </c>
      <c r="B226" s="124" t="s">
        <v>522</v>
      </c>
      <c r="C226" s="125" t="s">
        <v>521</v>
      </c>
      <c r="D226" s="123">
        <v>140210</v>
      </c>
      <c r="E226" s="125" t="s">
        <v>1232</v>
      </c>
      <c r="F226" s="126" t="s">
        <v>1236</v>
      </c>
      <c r="G226" s="123" t="s">
        <v>560</v>
      </c>
      <c r="H226" s="131"/>
      <c r="I226" s="132">
        <v>100</v>
      </c>
      <c r="J226" s="125" t="s">
        <v>1216</v>
      </c>
      <c r="K226" s="128">
        <v>44757</v>
      </c>
      <c r="L226" s="128">
        <v>45852</v>
      </c>
      <c r="M226" s="129" t="s">
        <v>805</v>
      </c>
      <c r="N226" s="129" t="s">
        <v>1234</v>
      </c>
      <c r="O226" s="133">
        <v>2692</v>
      </c>
      <c r="P226" s="123" t="s">
        <v>563</v>
      </c>
      <c r="Q226" s="130">
        <v>175</v>
      </c>
      <c r="R226" s="128">
        <v>45488</v>
      </c>
      <c r="S226" s="126"/>
      <c r="T226" s="125" t="s">
        <v>1235</v>
      </c>
      <c r="U226" s="123" t="s">
        <v>560</v>
      </c>
      <c r="V226" s="125" t="s">
        <v>1675</v>
      </c>
      <c r="W226" s="125" t="s">
        <v>538</v>
      </c>
      <c r="X226" s="125"/>
    </row>
    <row r="227" spans="1:24" s="16" customFormat="1" x14ac:dyDescent="0.25">
      <c r="A227" s="123">
        <v>8305208</v>
      </c>
      <c r="B227" s="124" t="s">
        <v>522</v>
      </c>
      <c r="C227" s="125" t="s">
        <v>521</v>
      </c>
      <c r="D227" s="123">
        <v>140210</v>
      </c>
      <c r="E227" s="125" t="s">
        <v>1232</v>
      </c>
      <c r="F227" s="126" t="s">
        <v>1236</v>
      </c>
      <c r="G227" s="123" t="s">
        <v>560</v>
      </c>
      <c r="H227" s="131"/>
      <c r="I227" s="132">
        <v>85</v>
      </c>
      <c r="J227" s="125" t="s">
        <v>1237</v>
      </c>
      <c r="K227" s="128">
        <v>45252</v>
      </c>
      <c r="L227" s="128">
        <v>46347</v>
      </c>
      <c r="M227" s="129" t="s">
        <v>590</v>
      </c>
      <c r="N227" s="129" t="s">
        <v>1238</v>
      </c>
      <c r="O227" s="133">
        <v>2117</v>
      </c>
      <c r="P227" s="123" t="s">
        <v>563</v>
      </c>
      <c r="Q227" s="127"/>
      <c r="R227" s="128"/>
      <c r="S227" s="126"/>
      <c r="T227" s="125" t="s">
        <v>1235</v>
      </c>
      <c r="U227" s="123" t="s">
        <v>560</v>
      </c>
      <c r="V227" s="125" t="s">
        <v>1675</v>
      </c>
      <c r="W227" s="125" t="s">
        <v>538</v>
      </c>
      <c r="X227" s="125"/>
    </row>
    <row r="228" spans="1:24" s="16" customFormat="1" x14ac:dyDescent="0.25">
      <c r="A228" s="123">
        <v>8305208</v>
      </c>
      <c r="B228" s="124" t="s">
        <v>522</v>
      </c>
      <c r="C228" s="125" t="s">
        <v>521</v>
      </c>
      <c r="D228" s="123">
        <v>140210</v>
      </c>
      <c r="E228" s="125" t="s">
        <v>1232</v>
      </c>
      <c r="F228" s="126" t="s">
        <v>1239</v>
      </c>
      <c r="G228" s="123" t="s">
        <v>560</v>
      </c>
      <c r="H228" s="131"/>
      <c r="I228" s="132">
        <v>9</v>
      </c>
      <c r="J228" s="125" t="s">
        <v>1237</v>
      </c>
      <c r="K228" s="128">
        <v>45015</v>
      </c>
      <c r="L228" s="128">
        <v>46110</v>
      </c>
      <c r="M228" s="129" t="s">
        <v>590</v>
      </c>
      <c r="N228" s="129" t="s">
        <v>1238</v>
      </c>
      <c r="O228" s="133">
        <v>369</v>
      </c>
      <c r="P228" s="123" t="s">
        <v>563</v>
      </c>
      <c r="Q228" s="127"/>
      <c r="R228" s="128"/>
      <c r="S228" s="126"/>
      <c r="T228" s="125" t="s">
        <v>1235</v>
      </c>
      <c r="U228" s="123" t="s">
        <v>560</v>
      </c>
      <c r="V228" s="125" t="s">
        <v>1675</v>
      </c>
      <c r="W228" s="125" t="s">
        <v>538</v>
      </c>
      <c r="X228" s="125"/>
    </row>
    <row r="229" spans="1:24" s="16" customFormat="1" ht="30" x14ac:dyDescent="0.25">
      <c r="A229" s="123">
        <v>8305208</v>
      </c>
      <c r="B229" s="124" t="s">
        <v>522</v>
      </c>
      <c r="C229" s="125" t="s">
        <v>521</v>
      </c>
      <c r="D229" s="123">
        <v>145010</v>
      </c>
      <c r="E229" s="125" t="s">
        <v>1232</v>
      </c>
      <c r="F229" s="126" t="s">
        <v>765</v>
      </c>
      <c r="G229" s="123" t="s">
        <v>560</v>
      </c>
      <c r="H229" s="131"/>
      <c r="I229" s="132">
        <v>1</v>
      </c>
      <c r="J229" s="125" t="s">
        <v>1240</v>
      </c>
      <c r="K229" s="128">
        <v>45105</v>
      </c>
      <c r="L229" s="128">
        <v>46200</v>
      </c>
      <c r="M229" s="129" t="s">
        <v>590</v>
      </c>
      <c r="N229" s="125"/>
      <c r="O229" s="133">
        <v>90</v>
      </c>
      <c r="P229" s="123" t="s">
        <v>571</v>
      </c>
      <c r="Q229" s="130">
        <v>295</v>
      </c>
      <c r="R229" s="128">
        <v>45105</v>
      </c>
      <c r="S229" s="129" t="s">
        <v>1241</v>
      </c>
      <c r="T229" s="125" t="s">
        <v>1235</v>
      </c>
      <c r="U229" s="123" t="s">
        <v>560</v>
      </c>
      <c r="V229" s="125" t="s">
        <v>1675</v>
      </c>
      <c r="W229" s="125" t="s">
        <v>538</v>
      </c>
      <c r="X229" s="125"/>
    </row>
    <row r="230" spans="1:24" s="16" customFormat="1" x14ac:dyDescent="0.25">
      <c r="A230" s="123">
        <v>8305211</v>
      </c>
      <c r="B230" s="124" t="s">
        <v>524</v>
      </c>
      <c r="C230" s="125" t="s">
        <v>523</v>
      </c>
      <c r="D230" s="123">
        <v>143000</v>
      </c>
      <c r="E230" s="125" t="s">
        <v>1242</v>
      </c>
      <c r="F230" s="126" t="s">
        <v>1243</v>
      </c>
      <c r="G230" s="123" t="s">
        <v>560</v>
      </c>
      <c r="H230" s="131"/>
      <c r="I230" s="132">
        <v>1</v>
      </c>
      <c r="J230" s="125" t="s">
        <v>561</v>
      </c>
      <c r="K230" s="128">
        <v>44764</v>
      </c>
      <c r="L230" s="128">
        <v>46590</v>
      </c>
      <c r="M230" s="129" t="s">
        <v>562</v>
      </c>
      <c r="N230" s="129"/>
      <c r="O230" s="133">
        <v>159.30000000000001</v>
      </c>
      <c r="P230" s="123" t="s">
        <v>563</v>
      </c>
      <c r="Q230" s="127"/>
      <c r="R230" s="128"/>
      <c r="S230" s="126"/>
      <c r="T230" s="125" t="s">
        <v>1244</v>
      </c>
      <c r="U230" s="123" t="s">
        <v>560</v>
      </c>
      <c r="V230" s="125" t="s">
        <v>1675</v>
      </c>
      <c r="W230" s="125" t="s">
        <v>538</v>
      </c>
      <c r="X230" s="125"/>
    </row>
    <row r="231" spans="1:24" s="16" customFormat="1" x14ac:dyDescent="0.25">
      <c r="A231" s="123">
        <v>8305211</v>
      </c>
      <c r="B231" s="124" t="s">
        <v>524</v>
      </c>
      <c r="C231" s="125" t="s">
        <v>523</v>
      </c>
      <c r="D231" s="123">
        <v>145010</v>
      </c>
      <c r="E231" s="125" t="s">
        <v>1242</v>
      </c>
      <c r="F231" s="126" t="s">
        <v>1245</v>
      </c>
      <c r="G231" s="123" t="s">
        <v>560</v>
      </c>
      <c r="H231" s="131"/>
      <c r="I231" s="132">
        <v>16</v>
      </c>
      <c r="J231" s="125" t="s">
        <v>661</v>
      </c>
      <c r="K231" s="128">
        <v>43809</v>
      </c>
      <c r="L231" s="128">
        <v>46366</v>
      </c>
      <c r="M231" s="129" t="s">
        <v>1246</v>
      </c>
      <c r="N231" s="129"/>
      <c r="O231" s="133">
        <v>110</v>
      </c>
      <c r="P231" s="123" t="s">
        <v>571</v>
      </c>
      <c r="Q231" s="127"/>
      <c r="R231" s="128"/>
      <c r="S231" s="126"/>
      <c r="T231" s="125" t="s">
        <v>1244</v>
      </c>
      <c r="U231" s="123" t="s">
        <v>560</v>
      </c>
      <c r="V231" s="125" t="s">
        <v>1675</v>
      </c>
      <c r="W231" s="125" t="s">
        <v>538</v>
      </c>
      <c r="X231" s="125"/>
    </row>
    <row r="232" spans="1:24" s="16" customFormat="1" x14ac:dyDescent="0.25">
      <c r="A232" s="123">
        <v>8305211</v>
      </c>
      <c r="B232" s="124" t="s">
        <v>524</v>
      </c>
      <c r="C232" s="125" t="s">
        <v>523</v>
      </c>
      <c r="D232" s="123">
        <v>143000</v>
      </c>
      <c r="E232" s="125" t="s">
        <v>1242</v>
      </c>
      <c r="F232" s="126" t="s">
        <v>1247</v>
      </c>
      <c r="G232" s="123" t="s">
        <v>560</v>
      </c>
      <c r="H232" s="131"/>
      <c r="I232" s="132">
        <v>1</v>
      </c>
      <c r="J232" s="125" t="s">
        <v>561</v>
      </c>
      <c r="K232" s="128">
        <v>44764</v>
      </c>
      <c r="L232" s="128">
        <v>46590</v>
      </c>
      <c r="M232" s="129" t="s">
        <v>562</v>
      </c>
      <c r="N232" s="129"/>
      <c r="O232" s="133">
        <v>159.30000000000001</v>
      </c>
      <c r="P232" s="123" t="s">
        <v>563</v>
      </c>
      <c r="Q232" s="127"/>
      <c r="R232" s="128"/>
      <c r="S232" s="126"/>
      <c r="T232" s="125" t="s">
        <v>1244</v>
      </c>
      <c r="U232" s="123" t="s">
        <v>560</v>
      </c>
      <c r="V232" s="125" t="s">
        <v>1675</v>
      </c>
      <c r="W232" s="125" t="s">
        <v>538</v>
      </c>
      <c r="X232" s="125"/>
    </row>
    <row r="233" spans="1:24" s="16" customFormat="1" x14ac:dyDescent="0.25">
      <c r="A233" s="123">
        <v>8305404</v>
      </c>
      <c r="B233" s="124" t="s">
        <v>526</v>
      </c>
      <c r="C233" s="125" t="s">
        <v>525</v>
      </c>
      <c r="D233" s="123">
        <v>143000</v>
      </c>
      <c r="E233" s="125" t="s">
        <v>1248</v>
      </c>
      <c r="F233" s="126" t="s">
        <v>851</v>
      </c>
      <c r="G233" s="123" t="s">
        <v>560</v>
      </c>
      <c r="H233" s="131"/>
      <c r="I233" s="132">
        <v>13</v>
      </c>
      <c r="J233" s="125" t="s">
        <v>561</v>
      </c>
      <c r="K233" s="128">
        <v>44805</v>
      </c>
      <c r="L233" s="128">
        <v>45900</v>
      </c>
      <c r="M233" s="129" t="s">
        <v>590</v>
      </c>
      <c r="N233" s="129"/>
      <c r="O233" s="2">
        <f>5473.44/4</f>
        <v>1368.36</v>
      </c>
      <c r="P233" s="123" t="s">
        <v>563</v>
      </c>
      <c r="Q233" s="127"/>
      <c r="R233" s="128"/>
      <c r="S233" s="126"/>
      <c r="T233" s="125" t="s">
        <v>1249</v>
      </c>
      <c r="U233" s="123" t="s">
        <v>560</v>
      </c>
      <c r="V233" s="125" t="s">
        <v>1675</v>
      </c>
      <c r="W233" s="125" t="s">
        <v>538</v>
      </c>
      <c r="X233" s="125"/>
    </row>
    <row r="234" spans="1:24" s="16" customFormat="1" x14ac:dyDescent="0.25">
      <c r="A234" s="123">
        <v>8305411</v>
      </c>
      <c r="B234" s="124" t="s">
        <v>528</v>
      </c>
      <c r="C234" s="125" t="s">
        <v>527</v>
      </c>
      <c r="D234" s="123">
        <v>603201</v>
      </c>
      <c r="E234" s="125" t="s">
        <v>1250</v>
      </c>
      <c r="F234" s="126" t="s">
        <v>910</v>
      </c>
      <c r="G234" s="123" t="s">
        <v>560</v>
      </c>
      <c r="H234" s="131"/>
      <c r="I234" s="132">
        <v>9</v>
      </c>
      <c r="J234" s="125" t="s">
        <v>995</v>
      </c>
      <c r="K234" s="128">
        <v>44677</v>
      </c>
      <c r="L234" s="128">
        <v>45772</v>
      </c>
      <c r="M234" s="129" t="s">
        <v>590</v>
      </c>
      <c r="N234" s="129"/>
      <c r="O234" s="133">
        <v>1476.7</v>
      </c>
      <c r="P234" s="123" t="s">
        <v>563</v>
      </c>
      <c r="Q234" s="127"/>
      <c r="R234" s="128"/>
      <c r="S234" s="126"/>
      <c r="T234" s="125" t="s">
        <v>1251</v>
      </c>
      <c r="U234" s="123" t="s">
        <v>560</v>
      </c>
      <c r="V234" s="125" t="s">
        <v>1675</v>
      </c>
      <c r="W234" s="125" t="s">
        <v>538</v>
      </c>
      <c r="X234" s="125"/>
    </row>
    <row r="235" spans="1:24" s="16" customFormat="1" x14ac:dyDescent="0.25">
      <c r="A235" s="123">
        <v>8307000</v>
      </c>
      <c r="B235" s="124" t="s">
        <v>530</v>
      </c>
      <c r="C235" s="125" t="s">
        <v>529</v>
      </c>
      <c r="D235" s="123">
        <v>131000</v>
      </c>
      <c r="E235" s="125" t="s">
        <v>1252</v>
      </c>
      <c r="F235" s="126" t="s">
        <v>1253</v>
      </c>
      <c r="G235" s="123" t="s">
        <v>560</v>
      </c>
      <c r="H235" s="131"/>
      <c r="I235" s="132">
        <v>1</v>
      </c>
      <c r="J235" s="125" t="s">
        <v>1254</v>
      </c>
      <c r="K235" s="128">
        <v>45253</v>
      </c>
      <c r="L235" s="128">
        <v>47080</v>
      </c>
      <c r="M235" s="129" t="s">
        <v>562</v>
      </c>
      <c r="N235" s="129"/>
      <c r="O235" s="133">
        <v>2322.44</v>
      </c>
      <c r="P235" s="123" t="s">
        <v>563</v>
      </c>
      <c r="Q235" s="130">
        <v>2517.44</v>
      </c>
      <c r="R235" s="128">
        <v>45264</v>
      </c>
      <c r="S235" s="126"/>
      <c r="T235" s="125" t="s">
        <v>1255</v>
      </c>
      <c r="U235" s="123" t="s">
        <v>560</v>
      </c>
      <c r="V235" s="125" t="s">
        <v>1675</v>
      </c>
      <c r="W235" s="125" t="s">
        <v>538</v>
      </c>
      <c r="X235" s="125"/>
    </row>
    <row r="236" spans="1:24" s="16" customFormat="1" x14ac:dyDescent="0.25">
      <c r="A236" s="123">
        <v>8307000</v>
      </c>
      <c r="B236" s="124" t="s">
        <v>530</v>
      </c>
      <c r="C236" s="125" t="s">
        <v>529</v>
      </c>
      <c r="D236" s="123">
        <v>143000</v>
      </c>
      <c r="E236" s="125" t="s">
        <v>1252</v>
      </c>
      <c r="F236" s="126" t="s">
        <v>566</v>
      </c>
      <c r="G236" s="123" t="s">
        <v>560</v>
      </c>
      <c r="H236" s="131"/>
      <c r="I236" s="132">
        <v>1</v>
      </c>
      <c r="J236" s="125" t="s">
        <v>561</v>
      </c>
      <c r="K236" s="128">
        <v>45247</v>
      </c>
      <c r="L236" s="128">
        <v>47074</v>
      </c>
      <c r="M236" s="129" t="s">
        <v>562</v>
      </c>
      <c r="N236" s="129"/>
      <c r="O236" s="133">
        <v>80</v>
      </c>
      <c r="P236" s="123" t="s">
        <v>563</v>
      </c>
      <c r="Q236" s="127"/>
      <c r="R236" s="128"/>
      <c r="S236" s="126"/>
      <c r="T236" s="125" t="s">
        <v>1255</v>
      </c>
      <c r="U236" s="123" t="s">
        <v>560</v>
      </c>
      <c r="V236" s="125" t="s">
        <v>1675</v>
      </c>
      <c r="W236" s="125" t="s">
        <v>538</v>
      </c>
      <c r="X236" s="122"/>
    </row>
    <row r="237" spans="1:24" s="16" customFormat="1" x14ac:dyDescent="0.25">
      <c r="A237" s="123">
        <v>8307000</v>
      </c>
      <c r="B237" s="124" t="s">
        <v>530</v>
      </c>
      <c r="C237" s="125" t="s">
        <v>529</v>
      </c>
      <c r="D237" s="123">
        <v>145010</v>
      </c>
      <c r="E237" s="125" t="s">
        <v>1252</v>
      </c>
      <c r="F237" s="126" t="s">
        <v>569</v>
      </c>
      <c r="G237" s="123" t="s">
        <v>560</v>
      </c>
      <c r="H237" s="131"/>
      <c r="I237" s="132">
        <v>29</v>
      </c>
      <c r="J237" s="125" t="s">
        <v>724</v>
      </c>
      <c r="K237" s="128">
        <v>44378</v>
      </c>
      <c r="L237" s="128">
        <v>46110</v>
      </c>
      <c r="M237" s="129" t="s">
        <v>562</v>
      </c>
      <c r="N237" s="129"/>
      <c r="O237" s="133">
        <v>215.94</v>
      </c>
      <c r="P237" s="123" t="s">
        <v>563</v>
      </c>
      <c r="Q237" s="130">
        <v>150</v>
      </c>
      <c r="R237" s="128">
        <v>44378</v>
      </c>
      <c r="S237" s="126"/>
      <c r="T237" s="125" t="s">
        <v>1255</v>
      </c>
      <c r="U237" s="123" t="s">
        <v>560</v>
      </c>
      <c r="V237" s="125" t="s">
        <v>1675</v>
      </c>
      <c r="W237" s="125" t="s">
        <v>538</v>
      </c>
      <c r="X237" s="122"/>
    </row>
    <row r="238" spans="1:24" s="16" customFormat="1" x14ac:dyDescent="0.25">
      <c r="A238" s="123">
        <v>8307000</v>
      </c>
      <c r="B238" s="124" t="s">
        <v>530</v>
      </c>
      <c r="C238" s="125" t="s">
        <v>529</v>
      </c>
      <c r="D238" s="123">
        <v>140070</v>
      </c>
      <c r="E238" s="125" t="s">
        <v>1252</v>
      </c>
      <c r="F238" s="126" t="s">
        <v>1256</v>
      </c>
      <c r="G238" s="123" t="s">
        <v>560</v>
      </c>
      <c r="H238" s="1"/>
      <c r="I238" s="132">
        <v>5</v>
      </c>
      <c r="J238" s="125" t="s">
        <v>1257</v>
      </c>
      <c r="K238" s="128">
        <v>42577</v>
      </c>
      <c r="L238" s="128">
        <v>45864</v>
      </c>
      <c r="M238" s="129" t="s">
        <v>609</v>
      </c>
      <c r="N238" s="129" t="s">
        <v>1182</v>
      </c>
      <c r="O238" s="2">
        <v>546.9</v>
      </c>
      <c r="P238" s="123" t="s">
        <v>563</v>
      </c>
      <c r="Q238" s="127"/>
      <c r="R238" s="128"/>
      <c r="S238" s="126"/>
      <c r="T238" s="125" t="s">
        <v>1255</v>
      </c>
      <c r="U238" s="123" t="s">
        <v>560</v>
      </c>
      <c r="V238" s="125" t="s">
        <v>1675</v>
      </c>
      <c r="W238" s="125" t="s">
        <v>538</v>
      </c>
      <c r="X238" s="125"/>
    </row>
    <row r="239" spans="1:24" s="16" customFormat="1" x14ac:dyDescent="0.25">
      <c r="A239" s="123">
        <v>8307005</v>
      </c>
      <c r="B239" s="124" t="s">
        <v>532</v>
      </c>
      <c r="C239" s="125" t="s">
        <v>531</v>
      </c>
      <c r="D239" s="123">
        <v>143040</v>
      </c>
      <c r="E239" s="125" t="s">
        <v>1258</v>
      </c>
      <c r="F239" s="126" t="s">
        <v>1259</v>
      </c>
      <c r="G239" s="123" t="s">
        <v>560</v>
      </c>
      <c r="H239" s="131"/>
      <c r="I239" s="132">
        <v>3</v>
      </c>
      <c r="J239" s="125" t="s">
        <v>561</v>
      </c>
      <c r="K239" s="128">
        <v>44746</v>
      </c>
      <c r="L239" s="128">
        <v>46211</v>
      </c>
      <c r="M239" s="129" t="s">
        <v>595</v>
      </c>
      <c r="N239" s="129"/>
      <c r="O239" s="133">
        <v>728.97</v>
      </c>
      <c r="P239" s="123" t="s">
        <v>563</v>
      </c>
      <c r="Q239" s="127"/>
      <c r="R239" s="128"/>
      <c r="S239" s="126"/>
      <c r="T239" s="125" t="s">
        <v>1260</v>
      </c>
      <c r="U239" s="123" t="s">
        <v>560</v>
      </c>
      <c r="V239" s="125" t="s">
        <v>1675</v>
      </c>
      <c r="W239" s="125" t="s">
        <v>538</v>
      </c>
      <c r="X239" s="122"/>
    </row>
    <row r="240" spans="1:24" s="16" customFormat="1" x14ac:dyDescent="0.25">
      <c r="A240" s="123">
        <v>8307009</v>
      </c>
      <c r="B240" s="124" t="s">
        <v>534</v>
      </c>
      <c r="C240" s="125" t="s">
        <v>533</v>
      </c>
      <c r="D240" s="123">
        <v>143040</v>
      </c>
      <c r="E240" s="125" t="s">
        <v>1261</v>
      </c>
      <c r="F240" s="126" t="s">
        <v>1262</v>
      </c>
      <c r="G240" s="123" t="s">
        <v>560</v>
      </c>
      <c r="H240" s="131"/>
      <c r="I240" s="132">
        <v>3</v>
      </c>
      <c r="J240" s="125" t="s">
        <v>561</v>
      </c>
      <c r="K240" s="128">
        <v>45323</v>
      </c>
      <c r="L240" s="128">
        <v>46419</v>
      </c>
      <c r="M240" s="129" t="s">
        <v>590</v>
      </c>
      <c r="N240" s="129" t="s">
        <v>590</v>
      </c>
      <c r="O240" s="133">
        <v>342</v>
      </c>
      <c r="P240" s="123" t="s">
        <v>563</v>
      </c>
      <c r="Q240" s="127"/>
      <c r="R240" s="128"/>
      <c r="S240" s="126"/>
      <c r="T240" s="125" t="s">
        <v>1263</v>
      </c>
      <c r="U240" s="123" t="s">
        <v>560</v>
      </c>
      <c r="V240" s="125" t="s">
        <v>1675</v>
      </c>
      <c r="W240" s="125" t="s">
        <v>538</v>
      </c>
      <c r="X240" s="122"/>
    </row>
    <row r="241" spans="1:24" s="16" customFormat="1" ht="45" x14ac:dyDescent="0.25">
      <c r="A241" s="123">
        <v>8307018</v>
      </c>
      <c r="B241" s="124" t="s">
        <v>536</v>
      </c>
      <c r="C241" s="125" t="s">
        <v>535</v>
      </c>
      <c r="D241" s="123">
        <v>122000</v>
      </c>
      <c r="E241" s="125" t="s">
        <v>1264</v>
      </c>
      <c r="F241" s="126" t="s">
        <v>1265</v>
      </c>
      <c r="G241" s="123" t="s">
        <v>560</v>
      </c>
      <c r="H241" s="131"/>
      <c r="I241" s="132">
        <v>4</v>
      </c>
      <c r="J241" s="125" t="s">
        <v>675</v>
      </c>
      <c r="K241" s="128">
        <v>44693</v>
      </c>
      <c r="L241" s="128">
        <v>45789</v>
      </c>
      <c r="M241" s="129" t="s">
        <v>590</v>
      </c>
      <c r="N241" s="129" t="s">
        <v>590</v>
      </c>
      <c r="O241" s="133">
        <v>503.28</v>
      </c>
      <c r="P241" s="123" t="s">
        <v>563</v>
      </c>
      <c r="Q241" s="127"/>
      <c r="R241" s="128"/>
      <c r="S241" s="126"/>
      <c r="T241" s="125" t="s">
        <v>1266</v>
      </c>
      <c r="U241" s="123" t="s">
        <v>560</v>
      </c>
      <c r="V241" s="125" t="s">
        <v>1675</v>
      </c>
      <c r="W241" s="125" t="s">
        <v>538</v>
      </c>
      <c r="X241" s="122"/>
    </row>
    <row r="242" spans="1:24" s="16" customFormat="1" ht="30" x14ac:dyDescent="0.25">
      <c r="A242" s="123" t="s">
        <v>1676</v>
      </c>
      <c r="B242" s="124" t="s">
        <v>262</v>
      </c>
      <c r="C242" s="125" t="s">
        <v>261</v>
      </c>
      <c r="D242" s="123" t="s">
        <v>1267</v>
      </c>
      <c r="E242" s="125" t="s">
        <v>1268</v>
      </c>
      <c r="F242" s="126" t="s">
        <v>1269</v>
      </c>
      <c r="G242" s="123" t="s">
        <v>560</v>
      </c>
      <c r="H242" s="127"/>
      <c r="I242" s="123">
        <v>1</v>
      </c>
      <c r="J242" s="125" t="s">
        <v>561</v>
      </c>
      <c r="K242" s="128">
        <v>45323</v>
      </c>
      <c r="L242" s="128">
        <v>47149</v>
      </c>
      <c r="M242" s="129" t="s">
        <v>1270</v>
      </c>
      <c r="N242" s="129"/>
      <c r="O242" s="130">
        <v>136.11000000000001</v>
      </c>
      <c r="P242" s="123" t="s">
        <v>571</v>
      </c>
      <c r="Q242" s="127"/>
      <c r="R242" s="128"/>
      <c r="S242" s="126"/>
      <c r="T242" s="125" t="s">
        <v>1271</v>
      </c>
      <c r="U242" s="123" t="s">
        <v>560</v>
      </c>
      <c r="V242" s="125" t="s">
        <v>1675</v>
      </c>
      <c r="W242" s="125" t="s">
        <v>538</v>
      </c>
      <c r="X242" s="125"/>
    </row>
    <row r="243" spans="1:24" s="16" customFormat="1" x14ac:dyDescent="0.25">
      <c r="A243" s="123" t="s">
        <v>1677</v>
      </c>
      <c r="B243" s="124" t="s">
        <v>478</v>
      </c>
      <c r="C243" s="125" t="s">
        <v>477</v>
      </c>
      <c r="D243" s="123" t="s">
        <v>1267</v>
      </c>
      <c r="E243" s="125" t="s">
        <v>1272</v>
      </c>
      <c r="F243" s="126" t="s">
        <v>1026</v>
      </c>
      <c r="G243" s="123" t="s">
        <v>560</v>
      </c>
      <c r="H243" s="127"/>
      <c r="I243" s="123">
        <v>1</v>
      </c>
      <c r="J243" s="125" t="s">
        <v>561</v>
      </c>
      <c r="K243" s="128">
        <v>45174</v>
      </c>
      <c r="L243" s="128">
        <v>45905</v>
      </c>
      <c r="M243" s="129" t="s">
        <v>1273</v>
      </c>
      <c r="N243" s="129"/>
      <c r="O243" s="130" t="s">
        <v>1274</v>
      </c>
      <c r="P243" s="123" t="s">
        <v>563</v>
      </c>
      <c r="Q243" s="127"/>
      <c r="R243" s="128"/>
      <c r="S243" s="126"/>
      <c r="T243" s="125" t="s">
        <v>1275</v>
      </c>
      <c r="U243" s="123" t="s">
        <v>560</v>
      </c>
      <c r="V243" s="125" t="s">
        <v>1675</v>
      </c>
      <c r="W243" s="125" t="s">
        <v>538</v>
      </c>
      <c r="X243" s="122"/>
    </row>
    <row r="244" spans="1:24" s="16" customFormat="1" ht="60" x14ac:dyDescent="0.25">
      <c r="A244" s="123">
        <v>8302079</v>
      </c>
      <c r="B244" s="124" t="s">
        <v>102</v>
      </c>
      <c r="C244" s="125" t="s">
        <v>101</v>
      </c>
      <c r="D244" s="123">
        <v>145500</v>
      </c>
      <c r="E244" s="125" t="s">
        <v>687</v>
      </c>
      <c r="F244" s="126" t="s">
        <v>1276</v>
      </c>
      <c r="G244" s="123" t="s">
        <v>560</v>
      </c>
      <c r="H244" s="1"/>
      <c r="I244" s="132">
        <v>196</v>
      </c>
      <c r="J244" s="125" t="s">
        <v>1277</v>
      </c>
      <c r="K244" s="128">
        <v>45413</v>
      </c>
      <c r="L244" s="128">
        <v>46507</v>
      </c>
      <c r="M244" s="129" t="s">
        <v>698</v>
      </c>
      <c r="N244" s="129"/>
      <c r="O244" s="2">
        <v>5518.08</v>
      </c>
      <c r="P244" s="123" t="s">
        <v>563</v>
      </c>
      <c r="Q244" s="127"/>
      <c r="R244" s="128"/>
      <c r="S244" s="126"/>
      <c r="T244" s="125" t="s">
        <v>690</v>
      </c>
      <c r="U244" s="123" t="s">
        <v>560</v>
      </c>
      <c r="V244" s="125" t="s">
        <v>1675</v>
      </c>
      <c r="W244" s="125" t="s">
        <v>538</v>
      </c>
      <c r="X244" s="122"/>
    </row>
    <row r="245" spans="1:24" s="16" customFormat="1" x14ac:dyDescent="0.25">
      <c r="A245" s="123">
        <v>8302104</v>
      </c>
      <c r="B245" s="124" t="s">
        <v>132</v>
      </c>
      <c r="C245" s="125" t="s">
        <v>131</v>
      </c>
      <c r="D245" s="123">
        <v>143000</v>
      </c>
      <c r="E245" s="125" t="s">
        <v>1278</v>
      </c>
      <c r="F245" s="126" t="s">
        <v>566</v>
      </c>
      <c r="G245" s="123" t="s">
        <v>560</v>
      </c>
      <c r="H245" s="131"/>
      <c r="I245" s="132">
        <v>1</v>
      </c>
      <c r="J245" s="125" t="s">
        <v>1279</v>
      </c>
      <c r="K245" s="128">
        <v>45446</v>
      </c>
      <c r="L245" s="128">
        <v>46540</v>
      </c>
      <c r="M245" s="129" t="s">
        <v>609</v>
      </c>
      <c r="N245" s="129"/>
      <c r="O245" s="133">
        <v>319</v>
      </c>
      <c r="P245" s="123" t="s">
        <v>563</v>
      </c>
      <c r="Q245" s="127"/>
      <c r="R245" s="128"/>
      <c r="S245" s="126"/>
      <c r="T245" s="125" t="s">
        <v>1280</v>
      </c>
      <c r="U245" s="123" t="s">
        <v>560</v>
      </c>
      <c r="V245" s="125" t="s">
        <v>1675</v>
      </c>
      <c r="W245" s="125" t="s">
        <v>538</v>
      </c>
      <c r="X245" s="122"/>
    </row>
    <row r="246" spans="1:24" s="16" customFormat="1" x14ac:dyDescent="0.25">
      <c r="A246" s="123">
        <v>8302105</v>
      </c>
      <c r="B246" s="124" t="s">
        <v>134</v>
      </c>
      <c r="C246" s="125" t="s">
        <v>133</v>
      </c>
      <c r="D246" s="123">
        <v>143000</v>
      </c>
      <c r="E246" s="125" t="s">
        <v>739</v>
      </c>
      <c r="F246" s="126" t="s">
        <v>1281</v>
      </c>
      <c r="G246" s="123" t="s">
        <v>560</v>
      </c>
      <c r="H246" s="131"/>
      <c r="I246" s="132">
        <v>2</v>
      </c>
      <c r="J246" s="125" t="s">
        <v>1282</v>
      </c>
      <c r="K246" s="128">
        <v>45418</v>
      </c>
      <c r="L246" s="128">
        <v>47245</v>
      </c>
      <c r="M246" s="129" t="s">
        <v>562</v>
      </c>
      <c r="N246" s="129"/>
      <c r="O246" s="133">
        <v>1100</v>
      </c>
      <c r="P246" s="123" t="s">
        <v>563</v>
      </c>
      <c r="Q246" s="127"/>
      <c r="R246" s="128"/>
      <c r="S246" s="126"/>
      <c r="T246" s="125" t="s">
        <v>742</v>
      </c>
      <c r="U246" s="123" t="s">
        <v>560</v>
      </c>
      <c r="V246" s="125" t="s">
        <v>1675</v>
      </c>
      <c r="W246" s="125" t="s">
        <v>538</v>
      </c>
      <c r="X246" s="122"/>
    </row>
    <row r="247" spans="1:24" s="16" customFormat="1" x14ac:dyDescent="0.25">
      <c r="A247" s="123">
        <v>8302105</v>
      </c>
      <c r="B247" s="124" t="s">
        <v>134</v>
      </c>
      <c r="C247" s="125" t="s">
        <v>133</v>
      </c>
      <c r="D247" s="123">
        <v>145010</v>
      </c>
      <c r="E247" s="125" t="s">
        <v>739</v>
      </c>
      <c r="F247" s="126" t="s">
        <v>1283</v>
      </c>
      <c r="G247" s="123" t="s">
        <v>560</v>
      </c>
      <c r="H247" s="131"/>
      <c r="I247" s="132">
        <v>1</v>
      </c>
      <c r="J247" s="125" t="s">
        <v>741</v>
      </c>
      <c r="K247" s="128">
        <v>45425</v>
      </c>
      <c r="L247" s="128">
        <v>47245</v>
      </c>
      <c r="M247" s="129" t="s">
        <v>562</v>
      </c>
      <c r="N247" s="129"/>
      <c r="O247" s="133">
        <v>20.12</v>
      </c>
      <c r="P247" s="123" t="s">
        <v>571</v>
      </c>
      <c r="Q247" s="127"/>
      <c r="R247" s="128"/>
      <c r="S247" s="126"/>
      <c r="T247" s="125" t="s">
        <v>742</v>
      </c>
      <c r="U247" s="123" t="s">
        <v>560</v>
      </c>
      <c r="V247" s="125" t="s">
        <v>1675</v>
      </c>
      <c r="W247" s="125" t="s">
        <v>538</v>
      </c>
      <c r="X247" s="122"/>
    </row>
    <row r="248" spans="1:24" s="16" customFormat="1" ht="30" x14ac:dyDescent="0.25">
      <c r="A248" s="123">
        <v>8302107</v>
      </c>
      <c r="B248" s="124" t="s">
        <v>138</v>
      </c>
      <c r="C248" s="125" t="s">
        <v>137</v>
      </c>
      <c r="D248" s="123">
        <v>145010</v>
      </c>
      <c r="E248" s="125" t="s">
        <v>1284</v>
      </c>
      <c r="F248" s="126" t="s">
        <v>1285</v>
      </c>
      <c r="G248" s="123" t="s">
        <v>560</v>
      </c>
      <c r="H248" s="131"/>
      <c r="I248" s="132">
        <v>1</v>
      </c>
      <c r="J248" s="125" t="s">
        <v>1065</v>
      </c>
      <c r="K248" s="128">
        <v>45404</v>
      </c>
      <c r="L248" s="128">
        <v>47229</v>
      </c>
      <c r="M248" s="129" t="s">
        <v>562</v>
      </c>
      <c r="N248" s="129" t="s">
        <v>802</v>
      </c>
      <c r="O248" s="133">
        <v>135.87</v>
      </c>
      <c r="P248" s="123" t="s">
        <v>571</v>
      </c>
      <c r="Q248" s="130">
        <v>325</v>
      </c>
      <c r="R248" s="128">
        <v>45404</v>
      </c>
      <c r="S248" s="126"/>
      <c r="T248" s="125" t="s">
        <v>752</v>
      </c>
      <c r="U248" s="123" t="s">
        <v>560</v>
      </c>
      <c r="V248" s="125" t="s">
        <v>1675</v>
      </c>
      <c r="W248" s="125" t="s">
        <v>538</v>
      </c>
      <c r="X248" s="122"/>
    </row>
    <row r="249" spans="1:24" s="16" customFormat="1" ht="30" x14ac:dyDescent="0.25">
      <c r="A249" s="123">
        <v>8302159</v>
      </c>
      <c r="B249" s="124" t="s">
        <v>176</v>
      </c>
      <c r="C249" s="125" t="s">
        <v>175</v>
      </c>
      <c r="D249" s="123">
        <v>143000</v>
      </c>
      <c r="E249" s="125" t="s">
        <v>808</v>
      </c>
      <c r="F249" s="126" t="s">
        <v>1026</v>
      </c>
      <c r="G249" s="123" t="s">
        <v>560</v>
      </c>
      <c r="H249" s="131"/>
      <c r="I249" s="132">
        <v>1</v>
      </c>
      <c r="J249" s="125" t="s">
        <v>561</v>
      </c>
      <c r="K249" s="128">
        <v>45446</v>
      </c>
      <c r="L249" s="128">
        <v>47271</v>
      </c>
      <c r="M249" s="129" t="s">
        <v>1286</v>
      </c>
      <c r="N249" s="129" t="s">
        <v>809</v>
      </c>
      <c r="O249" s="133">
        <v>248.95</v>
      </c>
      <c r="P249" s="123" t="s">
        <v>563</v>
      </c>
      <c r="Q249" s="127"/>
      <c r="R249" s="128"/>
      <c r="S249" s="126" t="s">
        <v>1287</v>
      </c>
      <c r="T249" s="125" t="s">
        <v>810</v>
      </c>
      <c r="U249" s="123" t="s">
        <v>560</v>
      </c>
      <c r="V249" s="125" t="s">
        <v>1675</v>
      </c>
      <c r="W249" s="125" t="s">
        <v>538</v>
      </c>
      <c r="X249" s="122"/>
    </row>
    <row r="250" spans="1:24" s="16" customFormat="1" x14ac:dyDescent="0.25">
      <c r="A250" s="123">
        <v>8302175</v>
      </c>
      <c r="B250" s="124" t="s">
        <v>188</v>
      </c>
      <c r="C250" s="125" t="s">
        <v>187</v>
      </c>
      <c r="D250" s="123">
        <v>143000</v>
      </c>
      <c r="E250" s="125" t="s">
        <v>1288</v>
      </c>
      <c r="F250" s="126" t="s">
        <v>1289</v>
      </c>
      <c r="G250" s="123" t="s">
        <v>560</v>
      </c>
      <c r="H250" s="131"/>
      <c r="I250" s="132">
        <v>1</v>
      </c>
      <c r="J250" s="125" t="s">
        <v>561</v>
      </c>
      <c r="K250" s="128">
        <v>45434</v>
      </c>
      <c r="L250" s="128">
        <v>47260</v>
      </c>
      <c r="M250" s="129" t="s">
        <v>567</v>
      </c>
      <c r="N250" s="129"/>
      <c r="O250" s="133">
        <v>250</v>
      </c>
      <c r="P250" s="123" t="s">
        <v>563</v>
      </c>
      <c r="Q250" s="127"/>
      <c r="R250" s="128"/>
      <c r="S250" s="126"/>
      <c r="T250" s="125" t="s">
        <v>1290</v>
      </c>
      <c r="U250" s="123" t="s">
        <v>560</v>
      </c>
      <c r="V250" s="125" t="s">
        <v>1675</v>
      </c>
      <c r="W250" s="125" t="s">
        <v>538</v>
      </c>
      <c r="X250" s="122"/>
    </row>
    <row r="251" spans="1:24" s="16" customFormat="1" ht="45" x14ac:dyDescent="0.25">
      <c r="A251" s="123">
        <v>8302201</v>
      </c>
      <c r="B251" s="124" t="s">
        <v>208</v>
      </c>
      <c r="C251" s="125" t="s">
        <v>207</v>
      </c>
      <c r="D251" s="123">
        <v>143040</v>
      </c>
      <c r="E251" s="125" t="s">
        <v>1291</v>
      </c>
      <c r="F251" s="126" t="s">
        <v>1292</v>
      </c>
      <c r="G251" s="123" t="s">
        <v>560</v>
      </c>
      <c r="H251" s="131"/>
      <c r="I251" s="132">
        <v>2</v>
      </c>
      <c r="J251" s="125" t="s">
        <v>1293</v>
      </c>
      <c r="K251" s="128">
        <v>45411</v>
      </c>
      <c r="L251" s="128">
        <v>47237</v>
      </c>
      <c r="M251" s="129" t="s">
        <v>567</v>
      </c>
      <c r="N251" s="129"/>
      <c r="O251" s="133">
        <v>966</v>
      </c>
      <c r="P251" s="123" t="s">
        <v>563</v>
      </c>
      <c r="Q251" s="127"/>
      <c r="R251" s="128"/>
      <c r="S251" s="126"/>
      <c r="T251" s="125" t="s">
        <v>1294</v>
      </c>
      <c r="U251" s="123" t="s">
        <v>560</v>
      </c>
      <c r="V251" s="125" t="s">
        <v>1675</v>
      </c>
      <c r="W251" s="125" t="s">
        <v>538</v>
      </c>
      <c r="X251" s="125"/>
    </row>
    <row r="252" spans="1:24" s="16" customFormat="1" x14ac:dyDescent="0.25">
      <c r="A252" s="123">
        <v>8302255</v>
      </c>
      <c r="B252" s="124" t="s">
        <v>240</v>
      </c>
      <c r="C252" s="125" t="s">
        <v>239</v>
      </c>
      <c r="D252" s="123">
        <v>145010</v>
      </c>
      <c r="E252" s="125" t="s">
        <v>873</v>
      </c>
      <c r="F252" s="126" t="s">
        <v>1295</v>
      </c>
      <c r="G252" s="123" t="s">
        <v>560</v>
      </c>
      <c r="H252" s="131"/>
      <c r="I252" s="132">
        <v>6</v>
      </c>
      <c r="J252" s="125" t="s">
        <v>1296</v>
      </c>
      <c r="K252" s="128">
        <v>45419</v>
      </c>
      <c r="L252" s="128">
        <v>46513</v>
      </c>
      <c r="M252" s="129" t="s">
        <v>805</v>
      </c>
      <c r="N252" s="129"/>
      <c r="O252" s="133">
        <v>836.35</v>
      </c>
      <c r="P252" s="123" t="s">
        <v>585</v>
      </c>
      <c r="Q252" s="127"/>
      <c r="R252" s="128"/>
      <c r="S252" s="126"/>
      <c r="T252" s="125" t="s">
        <v>874</v>
      </c>
      <c r="U252" s="123" t="s">
        <v>560</v>
      </c>
      <c r="V252" s="125" t="s">
        <v>1675</v>
      </c>
      <c r="W252" s="125" t="s">
        <v>538</v>
      </c>
      <c r="X252" s="122"/>
    </row>
    <row r="253" spans="1:24" s="16" customFormat="1" x14ac:dyDescent="0.25">
      <c r="A253" s="123">
        <v>8302286</v>
      </c>
      <c r="B253" s="124" t="s">
        <v>270</v>
      </c>
      <c r="C253" s="125" t="s">
        <v>269</v>
      </c>
      <c r="D253" s="123">
        <v>145530</v>
      </c>
      <c r="E253" s="125" t="s">
        <v>915</v>
      </c>
      <c r="F253" s="126" t="s">
        <v>1297</v>
      </c>
      <c r="G253" s="123" t="s">
        <v>560</v>
      </c>
      <c r="H253" s="131"/>
      <c r="I253" s="132">
        <v>1</v>
      </c>
      <c r="J253" s="125" t="s">
        <v>1298</v>
      </c>
      <c r="K253" s="128">
        <v>45420</v>
      </c>
      <c r="L253" s="128">
        <v>47245</v>
      </c>
      <c r="M253" s="129" t="s">
        <v>567</v>
      </c>
      <c r="N253" s="129"/>
      <c r="O253" s="133">
        <v>207</v>
      </c>
      <c r="P253" s="123" t="s">
        <v>563</v>
      </c>
      <c r="Q253" s="127"/>
      <c r="R253" s="128"/>
      <c r="S253" s="126"/>
      <c r="T253" s="125" t="s">
        <v>917</v>
      </c>
      <c r="U253" s="123" t="s">
        <v>560</v>
      </c>
      <c r="V253" s="125" t="s">
        <v>1675</v>
      </c>
      <c r="W253" s="125" t="s">
        <v>538</v>
      </c>
      <c r="X253" s="122"/>
    </row>
    <row r="254" spans="1:24" s="16" customFormat="1" x14ac:dyDescent="0.25">
      <c r="A254" s="123">
        <v>8302296</v>
      </c>
      <c r="B254" s="124" t="s">
        <v>278</v>
      </c>
      <c r="C254" s="125" t="s">
        <v>277</v>
      </c>
      <c r="D254" s="123">
        <v>145500</v>
      </c>
      <c r="E254" s="125" t="s">
        <v>921</v>
      </c>
      <c r="F254" s="126" t="s">
        <v>1299</v>
      </c>
      <c r="G254" s="123" t="s">
        <v>560</v>
      </c>
      <c r="H254" s="131"/>
      <c r="I254" s="132">
        <v>42</v>
      </c>
      <c r="J254" s="125" t="s">
        <v>1300</v>
      </c>
      <c r="K254" s="128">
        <v>45446</v>
      </c>
      <c r="L254" s="128">
        <v>46541</v>
      </c>
      <c r="M254" s="129" t="s">
        <v>590</v>
      </c>
      <c r="N254" s="129"/>
      <c r="O254" s="133">
        <v>861</v>
      </c>
      <c r="P254" s="123" t="s">
        <v>563</v>
      </c>
      <c r="Q254" s="127"/>
      <c r="R254" s="128"/>
      <c r="S254" s="126"/>
      <c r="T254" s="125" t="s">
        <v>925</v>
      </c>
      <c r="U254" s="123" t="s">
        <v>560</v>
      </c>
      <c r="V254" s="125" t="s">
        <v>1675</v>
      </c>
      <c r="W254" s="125" t="s">
        <v>538</v>
      </c>
      <c r="X254" s="122"/>
    </row>
    <row r="255" spans="1:24" s="16" customFormat="1" x14ac:dyDescent="0.25">
      <c r="A255" s="123">
        <v>8302315</v>
      </c>
      <c r="B255" s="124" t="s">
        <v>288</v>
      </c>
      <c r="C255" s="125" t="s">
        <v>287</v>
      </c>
      <c r="D255" s="123">
        <v>143000</v>
      </c>
      <c r="E255" s="125" t="s">
        <v>1301</v>
      </c>
      <c r="F255" s="126" t="s">
        <v>1302</v>
      </c>
      <c r="G255" s="123" t="s">
        <v>560</v>
      </c>
      <c r="H255" s="131"/>
      <c r="I255" s="132">
        <v>1</v>
      </c>
      <c r="J255" s="125" t="s">
        <v>561</v>
      </c>
      <c r="K255" s="128">
        <v>45448</v>
      </c>
      <c r="L255" s="128">
        <v>47274</v>
      </c>
      <c r="M255" s="129" t="s">
        <v>567</v>
      </c>
      <c r="N255" s="129"/>
      <c r="O255" s="133">
        <v>525</v>
      </c>
      <c r="P255" s="123" t="s">
        <v>563</v>
      </c>
      <c r="Q255" s="127"/>
      <c r="R255" s="128"/>
      <c r="S255" s="126"/>
      <c r="T255" s="125" t="s">
        <v>1303</v>
      </c>
      <c r="U255" s="123" t="s">
        <v>560</v>
      </c>
      <c r="V255" s="125" t="s">
        <v>1675</v>
      </c>
      <c r="W255" s="125" t="s">
        <v>538</v>
      </c>
      <c r="X255" s="122"/>
    </row>
    <row r="256" spans="1:24" s="16" customFormat="1" x14ac:dyDescent="0.25">
      <c r="A256" s="123">
        <v>8302349</v>
      </c>
      <c r="B256" s="124" t="s">
        <v>306</v>
      </c>
      <c r="C256" s="125" t="s">
        <v>305</v>
      </c>
      <c r="D256" s="123">
        <v>143000</v>
      </c>
      <c r="E256" s="125" t="s">
        <v>1304</v>
      </c>
      <c r="F256" s="126" t="s">
        <v>910</v>
      </c>
      <c r="G256" s="123" t="s">
        <v>560</v>
      </c>
      <c r="H256" s="131"/>
      <c r="I256" s="132">
        <v>2</v>
      </c>
      <c r="J256" s="125" t="s">
        <v>561</v>
      </c>
      <c r="K256" s="128">
        <v>45413</v>
      </c>
      <c r="L256" s="128">
        <v>47239</v>
      </c>
      <c r="M256" s="129" t="s">
        <v>567</v>
      </c>
      <c r="N256" s="129"/>
      <c r="O256" s="133">
        <v>330</v>
      </c>
      <c r="P256" s="123" t="s">
        <v>571</v>
      </c>
      <c r="Q256" s="127"/>
      <c r="R256" s="128"/>
      <c r="S256" s="126"/>
      <c r="T256" s="125" t="s">
        <v>1305</v>
      </c>
      <c r="U256" s="123" t="s">
        <v>560</v>
      </c>
      <c r="V256" s="125" t="s">
        <v>1675</v>
      </c>
      <c r="W256" s="125" t="s">
        <v>538</v>
      </c>
      <c r="X256" s="122"/>
    </row>
    <row r="257" spans="1:24" s="16" customFormat="1" ht="30" x14ac:dyDescent="0.25">
      <c r="A257" s="123">
        <v>8302372</v>
      </c>
      <c r="B257" s="124" t="s">
        <v>320</v>
      </c>
      <c r="C257" s="125" t="s">
        <v>319</v>
      </c>
      <c r="D257" s="123">
        <v>143040</v>
      </c>
      <c r="E257" s="125" t="s">
        <v>1306</v>
      </c>
      <c r="F257" s="126" t="s">
        <v>566</v>
      </c>
      <c r="G257" s="123" t="s">
        <v>560</v>
      </c>
      <c r="H257" s="131"/>
      <c r="I257" s="132">
        <v>1</v>
      </c>
      <c r="J257" s="125" t="s">
        <v>911</v>
      </c>
      <c r="K257" s="128">
        <v>45399</v>
      </c>
      <c r="L257" s="128">
        <v>45763</v>
      </c>
      <c r="M257" s="129" t="s">
        <v>1307</v>
      </c>
      <c r="N257" s="129" t="s">
        <v>1308</v>
      </c>
      <c r="O257" s="133">
        <v>3850</v>
      </c>
      <c r="P257" s="123" t="s">
        <v>585</v>
      </c>
      <c r="Q257" s="127"/>
      <c r="R257" s="128"/>
      <c r="S257" s="126" t="s">
        <v>1309</v>
      </c>
      <c r="T257" s="125" t="s">
        <v>1310</v>
      </c>
      <c r="U257" s="123" t="s">
        <v>560</v>
      </c>
      <c r="V257" s="125" t="s">
        <v>1675</v>
      </c>
      <c r="W257" s="125" t="s">
        <v>538</v>
      </c>
      <c r="X257" s="122"/>
    </row>
    <row r="258" spans="1:24" s="16" customFormat="1" x14ac:dyDescent="0.25">
      <c r="A258" s="123">
        <v>8302624</v>
      </c>
      <c r="B258" s="124" t="s">
        <v>336</v>
      </c>
      <c r="C258" s="125" t="s">
        <v>335</v>
      </c>
      <c r="D258" s="123">
        <v>140210</v>
      </c>
      <c r="E258" s="125" t="s">
        <v>993</v>
      </c>
      <c r="F258" s="126" t="s">
        <v>1311</v>
      </c>
      <c r="G258" s="123" t="s">
        <v>560</v>
      </c>
      <c r="H258" s="131"/>
      <c r="I258" s="132">
        <v>56</v>
      </c>
      <c r="J258" s="125" t="s">
        <v>1312</v>
      </c>
      <c r="K258" s="128">
        <v>45425</v>
      </c>
      <c r="L258" s="128">
        <v>46520</v>
      </c>
      <c r="M258" s="129" t="s">
        <v>609</v>
      </c>
      <c r="N258" s="129"/>
      <c r="O258" s="133">
        <v>1502.51</v>
      </c>
      <c r="P258" s="123" t="s">
        <v>563</v>
      </c>
      <c r="Q258" s="127"/>
      <c r="R258" s="128"/>
      <c r="S258" s="126"/>
      <c r="T258" s="125" t="s">
        <v>996</v>
      </c>
      <c r="U258" s="123" t="s">
        <v>560</v>
      </c>
      <c r="V258" s="125" t="s">
        <v>1675</v>
      </c>
      <c r="W258" s="125" t="s">
        <v>538</v>
      </c>
      <c r="X258" s="122"/>
    </row>
    <row r="259" spans="1:24" s="16" customFormat="1" x14ac:dyDescent="0.25">
      <c r="A259" s="123">
        <v>8303038</v>
      </c>
      <c r="B259" s="124" t="s">
        <v>380</v>
      </c>
      <c r="C259" s="125" t="s">
        <v>379</v>
      </c>
      <c r="D259" s="123">
        <v>145010</v>
      </c>
      <c r="E259" s="125" t="s">
        <v>1052</v>
      </c>
      <c r="F259" s="126" t="s">
        <v>1313</v>
      </c>
      <c r="G259" s="123" t="s">
        <v>560</v>
      </c>
      <c r="H259" s="131"/>
      <c r="I259" s="132">
        <v>2</v>
      </c>
      <c r="J259" s="125" t="s">
        <v>749</v>
      </c>
      <c r="K259" s="128">
        <v>45421</v>
      </c>
      <c r="L259" s="128">
        <v>46515</v>
      </c>
      <c r="M259" s="129" t="s">
        <v>609</v>
      </c>
      <c r="N259" s="129"/>
      <c r="O259" s="133">
        <v>12.5</v>
      </c>
      <c r="P259" s="123" t="s">
        <v>571</v>
      </c>
      <c r="Q259" s="127"/>
      <c r="R259" s="128"/>
      <c r="S259" s="126"/>
      <c r="T259" s="125" t="s">
        <v>1053</v>
      </c>
      <c r="U259" s="123" t="s">
        <v>560</v>
      </c>
      <c r="V259" s="125" t="s">
        <v>1675</v>
      </c>
      <c r="W259" s="125" t="s">
        <v>538</v>
      </c>
      <c r="X259" s="122"/>
    </row>
    <row r="260" spans="1:24" s="16" customFormat="1" x14ac:dyDescent="0.25">
      <c r="A260" s="123">
        <v>8303042</v>
      </c>
      <c r="B260" s="124" t="s">
        <v>388</v>
      </c>
      <c r="C260" s="125" t="s">
        <v>387</v>
      </c>
      <c r="D260" s="123">
        <v>143000</v>
      </c>
      <c r="E260" s="125" t="s">
        <v>1314</v>
      </c>
      <c r="F260" s="126" t="s">
        <v>566</v>
      </c>
      <c r="G260" s="123" t="s">
        <v>560</v>
      </c>
      <c r="H260" s="131"/>
      <c r="I260" s="132">
        <v>1</v>
      </c>
      <c r="J260" s="125" t="s">
        <v>561</v>
      </c>
      <c r="K260" s="128">
        <v>45413</v>
      </c>
      <c r="L260" s="128">
        <v>47238</v>
      </c>
      <c r="M260" s="129" t="s">
        <v>567</v>
      </c>
      <c r="N260" s="129"/>
      <c r="O260" s="133">
        <v>153.44</v>
      </c>
      <c r="P260" s="123" t="s">
        <v>563</v>
      </c>
      <c r="Q260" s="127"/>
      <c r="R260" s="128"/>
      <c r="S260" s="126"/>
      <c r="T260" s="125" t="s">
        <v>1315</v>
      </c>
      <c r="U260" s="123" t="s">
        <v>560</v>
      </c>
      <c r="V260" s="125" t="s">
        <v>1675</v>
      </c>
      <c r="W260" s="125" t="s">
        <v>538</v>
      </c>
      <c r="X260" s="122"/>
    </row>
    <row r="261" spans="1:24" s="16" customFormat="1" x14ac:dyDescent="0.25">
      <c r="A261" s="123">
        <v>8303077</v>
      </c>
      <c r="B261" s="124" t="s">
        <v>420</v>
      </c>
      <c r="C261" s="125" t="s">
        <v>419</v>
      </c>
      <c r="D261" s="123">
        <v>143010</v>
      </c>
      <c r="E261" s="125" t="s">
        <v>1095</v>
      </c>
      <c r="F261" s="126" t="s">
        <v>566</v>
      </c>
      <c r="G261" s="123" t="s">
        <v>560</v>
      </c>
      <c r="H261" s="131"/>
      <c r="I261" s="132">
        <v>1</v>
      </c>
      <c r="J261" s="125" t="s">
        <v>561</v>
      </c>
      <c r="K261" s="128">
        <v>45463</v>
      </c>
      <c r="L261" s="128">
        <v>46557</v>
      </c>
      <c r="M261" s="129" t="s">
        <v>609</v>
      </c>
      <c r="N261" s="129"/>
      <c r="O261" s="133">
        <v>243</v>
      </c>
      <c r="P261" s="123" t="s">
        <v>563</v>
      </c>
      <c r="Q261" s="127"/>
      <c r="R261" s="128"/>
      <c r="S261" s="126"/>
      <c r="T261" s="125" t="s">
        <v>1098</v>
      </c>
      <c r="U261" s="123" t="s">
        <v>560</v>
      </c>
      <c r="V261" s="125" t="s">
        <v>1675</v>
      </c>
      <c r="W261" s="125" t="s">
        <v>538</v>
      </c>
      <c r="X261" s="122"/>
    </row>
    <row r="262" spans="1:24" s="16" customFormat="1" ht="30" x14ac:dyDescent="0.25">
      <c r="A262" s="123">
        <v>8303079</v>
      </c>
      <c r="B262" s="124" t="s">
        <v>422</v>
      </c>
      <c r="C262" s="125" t="s">
        <v>421</v>
      </c>
      <c r="D262" s="123">
        <v>146140</v>
      </c>
      <c r="E262" s="125" t="s">
        <v>1099</v>
      </c>
      <c r="F262" s="126" t="s">
        <v>1316</v>
      </c>
      <c r="G262" s="123" t="s">
        <v>923</v>
      </c>
      <c r="H262" s="131">
        <v>44000</v>
      </c>
      <c r="I262" s="132">
        <v>1</v>
      </c>
      <c r="J262" s="125" t="s">
        <v>1317</v>
      </c>
      <c r="K262" s="128">
        <v>45434</v>
      </c>
      <c r="L262" s="128">
        <v>47260</v>
      </c>
      <c r="M262" s="129" t="s">
        <v>562</v>
      </c>
      <c r="N262" s="129"/>
      <c r="O262" s="133">
        <v>664</v>
      </c>
      <c r="P262" s="123" t="s">
        <v>571</v>
      </c>
      <c r="Q262" s="130">
        <v>3984</v>
      </c>
      <c r="R262" s="128">
        <v>45478</v>
      </c>
      <c r="S262" s="126" t="s">
        <v>1318</v>
      </c>
      <c r="T262" s="125" t="s">
        <v>1102</v>
      </c>
      <c r="U262" s="123" t="s">
        <v>560</v>
      </c>
      <c r="V262" s="125" t="s">
        <v>1675</v>
      </c>
      <c r="W262" s="125" t="s">
        <v>538</v>
      </c>
      <c r="X262" s="122"/>
    </row>
    <row r="263" spans="1:24" s="16" customFormat="1" ht="45" x14ac:dyDescent="0.25">
      <c r="A263" s="123">
        <v>8303080</v>
      </c>
      <c r="B263" s="124" t="s">
        <v>424</v>
      </c>
      <c r="C263" s="125" t="s">
        <v>423</v>
      </c>
      <c r="D263" s="123">
        <v>143040</v>
      </c>
      <c r="E263" s="125" t="s">
        <v>1103</v>
      </c>
      <c r="F263" s="126" t="s">
        <v>1319</v>
      </c>
      <c r="G263" s="123" t="s">
        <v>560</v>
      </c>
      <c r="H263" s="131"/>
      <c r="I263" s="132">
        <v>1</v>
      </c>
      <c r="J263" s="125" t="s">
        <v>616</v>
      </c>
      <c r="K263" s="128">
        <v>45413</v>
      </c>
      <c r="L263" s="128">
        <v>47238</v>
      </c>
      <c r="M263" s="129" t="s">
        <v>641</v>
      </c>
      <c r="N263" s="129"/>
      <c r="O263" s="133">
        <v>1379.04</v>
      </c>
      <c r="P263" s="123" t="s">
        <v>563</v>
      </c>
      <c r="Q263" s="127"/>
      <c r="R263" s="128"/>
      <c r="S263" s="126"/>
      <c r="T263" s="125" t="s">
        <v>1105</v>
      </c>
      <c r="U263" s="123" t="s">
        <v>560</v>
      </c>
      <c r="V263" s="125" t="s">
        <v>1675</v>
      </c>
      <c r="W263" s="125" t="s">
        <v>538</v>
      </c>
      <c r="X263" s="122"/>
    </row>
    <row r="264" spans="1:24" s="16" customFormat="1" x14ac:dyDescent="0.25">
      <c r="A264" s="123">
        <v>8303551</v>
      </c>
      <c r="B264" s="124" t="s">
        <v>502</v>
      </c>
      <c r="C264" s="125" t="s">
        <v>501</v>
      </c>
      <c r="D264" s="123">
        <v>143000</v>
      </c>
      <c r="E264" s="125" t="s">
        <v>1206</v>
      </c>
      <c r="F264" s="126" t="s">
        <v>566</v>
      </c>
      <c r="G264" s="123" t="s">
        <v>560</v>
      </c>
      <c r="H264" s="131"/>
      <c r="I264" s="132">
        <v>1</v>
      </c>
      <c r="J264" s="125" t="s">
        <v>561</v>
      </c>
      <c r="K264" s="128">
        <v>45400</v>
      </c>
      <c r="L264" s="128">
        <v>47225</v>
      </c>
      <c r="M264" s="129" t="s">
        <v>562</v>
      </c>
      <c r="N264" s="129"/>
      <c r="O264" s="133">
        <v>95</v>
      </c>
      <c r="P264" s="123" t="s">
        <v>563</v>
      </c>
      <c r="Q264" s="127"/>
      <c r="R264" s="128"/>
      <c r="S264" s="126"/>
      <c r="T264" s="125" t="s">
        <v>1208</v>
      </c>
      <c r="U264" s="123" t="s">
        <v>560</v>
      </c>
      <c r="V264" s="125" t="s">
        <v>1675</v>
      </c>
      <c r="W264" s="125" t="s">
        <v>538</v>
      </c>
      <c r="X264" s="122"/>
    </row>
    <row r="265" spans="1:24" s="16" customFormat="1" x14ac:dyDescent="0.25">
      <c r="A265" s="123">
        <v>8305411</v>
      </c>
      <c r="B265" s="124" t="s">
        <v>528</v>
      </c>
      <c r="C265" s="125" t="s">
        <v>527</v>
      </c>
      <c r="D265" s="123">
        <v>603201</v>
      </c>
      <c r="E265" s="125" t="s">
        <v>1250</v>
      </c>
      <c r="F265" s="126" t="s">
        <v>1320</v>
      </c>
      <c r="G265" s="123" t="s">
        <v>560</v>
      </c>
      <c r="H265" s="131"/>
      <c r="I265" s="132">
        <v>1</v>
      </c>
      <c r="J265" s="125" t="s">
        <v>1321</v>
      </c>
      <c r="K265" s="128">
        <v>45462</v>
      </c>
      <c r="L265" s="128">
        <v>45826</v>
      </c>
      <c r="M265" s="129" t="s">
        <v>584</v>
      </c>
      <c r="N265" s="129"/>
      <c r="O265" s="133">
        <v>130</v>
      </c>
      <c r="P265" s="123" t="s">
        <v>585</v>
      </c>
      <c r="Q265" s="130">
        <v>801.01</v>
      </c>
      <c r="R265" s="128">
        <v>45462</v>
      </c>
      <c r="S265" s="126"/>
      <c r="T265" s="125" t="s">
        <v>1251</v>
      </c>
      <c r="U265" s="123" t="s">
        <v>560</v>
      </c>
      <c r="V265" s="125" t="s">
        <v>1675</v>
      </c>
      <c r="W265" s="125" t="s">
        <v>538</v>
      </c>
      <c r="X265" s="122"/>
    </row>
    <row r="266" spans="1:24" s="16" customFormat="1" x14ac:dyDescent="0.25">
      <c r="A266" s="123">
        <v>8307000</v>
      </c>
      <c r="B266" s="124" t="s">
        <v>530</v>
      </c>
      <c r="C266" s="125" t="s">
        <v>529</v>
      </c>
      <c r="D266" s="123">
        <v>131000</v>
      </c>
      <c r="E266" s="125" t="s">
        <v>1252</v>
      </c>
      <c r="F266" s="126" t="s">
        <v>1253</v>
      </c>
      <c r="G266" s="123" t="s">
        <v>560</v>
      </c>
      <c r="H266" s="131"/>
      <c r="I266" s="132">
        <v>1</v>
      </c>
      <c r="J266" s="125" t="s">
        <v>1322</v>
      </c>
      <c r="K266" s="128">
        <v>45456</v>
      </c>
      <c r="L266" s="128">
        <v>47282</v>
      </c>
      <c r="M266" s="129" t="s">
        <v>562</v>
      </c>
      <c r="N266" s="129"/>
      <c r="O266" s="133">
        <v>2670</v>
      </c>
      <c r="P266" s="123" t="s">
        <v>563</v>
      </c>
      <c r="Q266" s="130">
        <v>2865</v>
      </c>
      <c r="R266" s="128">
        <v>45467</v>
      </c>
      <c r="S266" s="126"/>
      <c r="T266" s="125" t="s">
        <v>1255</v>
      </c>
      <c r="U266" s="123" t="s">
        <v>560</v>
      </c>
      <c r="V266" s="125" t="s">
        <v>1675</v>
      </c>
      <c r="W266" s="125" t="s">
        <v>538</v>
      </c>
      <c r="X266" s="122"/>
    </row>
    <row r="267" spans="1:24" s="16" customFormat="1" x14ac:dyDescent="0.25">
      <c r="A267" s="123">
        <v>8305204</v>
      </c>
      <c r="B267" s="124" t="s">
        <v>518</v>
      </c>
      <c r="C267" s="125" t="s">
        <v>517</v>
      </c>
      <c r="D267" s="123">
        <v>145010</v>
      </c>
      <c r="E267" s="125" t="s">
        <v>1223</v>
      </c>
      <c r="F267" s="126" t="s">
        <v>1323</v>
      </c>
      <c r="G267" s="123" t="s">
        <v>560</v>
      </c>
      <c r="H267" s="1"/>
      <c r="I267" s="132">
        <v>8</v>
      </c>
      <c r="J267" s="125" t="s">
        <v>1324</v>
      </c>
      <c r="K267" s="128">
        <v>45464</v>
      </c>
      <c r="L267" s="128">
        <v>47289</v>
      </c>
      <c r="M267" s="129" t="s">
        <v>562</v>
      </c>
      <c r="N267" s="129"/>
      <c r="O267" s="2">
        <v>94</v>
      </c>
      <c r="P267" s="123" t="s">
        <v>571</v>
      </c>
      <c r="Q267" s="127"/>
      <c r="R267" s="128"/>
      <c r="S267" s="126"/>
      <c r="T267" s="125" t="s">
        <v>1224</v>
      </c>
      <c r="U267" s="123" t="s">
        <v>923</v>
      </c>
      <c r="V267" s="125" t="s">
        <v>1675</v>
      </c>
      <c r="W267" s="125" t="s">
        <v>538</v>
      </c>
      <c r="X267" s="125" t="s">
        <v>1325</v>
      </c>
    </row>
    <row r="268" spans="1:24" s="16" customFormat="1" x14ac:dyDescent="0.25">
      <c r="A268" s="123">
        <v>8302046</v>
      </c>
      <c r="B268" s="124" t="s">
        <v>74</v>
      </c>
      <c r="C268" s="125" t="s">
        <v>73</v>
      </c>
      <c r="D268" s="123">
        <v>143000</v>
      </c>
      <c r="E268" s="125" t="s">
        <v>1326</v>
      </c>
      <c r="F268" s="126" t="s">
        <v>1327</v>
      </c>
      <c r="G268" s="123" t="s">
        <v>560</v>
      </c>
      <c r="H268" s="1"/>
      <c r="I268" s="132">
        <v>1</v>
      </c>
      <c r="J268" s="125" t="s">
        <v>561</v>
      </c>
      <c r="K268" s="128">
        <v>45481</v>
      </c>
      <c r="L268" s="128">
        <v>47307</v>
      </c>
      <c r="M268" s="129" t="s">
        <v>567</v>
      </c>
      <c r="N268" s="129"/>
      <c r="O268" s="2">
        <v>345</v>
      </c>
      <c r="P268" s="123" t="s">
        <v>563</v>
      </c>
      <c r="Q268" s="127"/>
      <c r="R268" s="128"/>
      <c r="S268" s="126"/>
      <c r="T268" s="125" t="s">
        <v>1328</v>
      </c>
      <c r="U268" s="123" t="s">
        <v>560</v>
      </c>
      <c r="V268" s="125" t="s">
        <v>1675</v>
      </c>
      <c r="W268" s="125" t="s">
        <v>538</v>
      </c>
      <c r="X268" s="122"/>
    </row>
    <row r="269" spans="1:24" s="16" customFormat="1" x14ac:dyDescent="0.25">
      <c r="A269" s="123">
        <v>8302113</v>
      </c>
      <c r="B269" s="124" t="s">
        <v>142</v>
      </c>
      <c r="C269" s="125" t="s">
        <v>141</v>
      </c>
      <c r="D269" s="123">
        <v>143000</v>
      </c>
      <c r="E269" s="125" t="s">
        <v>1329</v>
      </c>
      <c r="F269" s="126" t="s">
        <v>1330</v>
      </c>
      <c r="G269" s="123" t="s">
        <v>560</v>
      </c>
      <c r="H269" s="1"/>
      <c r="I269" s="132">
        <v>2</v>
      </c>
      <c r="J269" s="125" t="s">
        <v>561</v>
      </c>
      <c r="K269" s="128">
        <v>45495</v>
      </c>
      <c r="L269" s="128">
        <v>47321</v>
      </c>
      <c r="M269" s="129" t="s">
        <v>567</v>
      </c>
      <c r="N269" s="129"/>
      <c r="O269" s="2">
        <v>345.15</v>
      </c>
      <c r="P269" s="123" t="s">
        <v>563</v>
      </c>
      <c r="Q269" s="127"/>
      <c r="R269" s="128"/>
      <c r="S269" s="126" t="s">
        <v>1331</v>
      </c>
      <c r="T269" s="125" t="s">
        <v>1332</v>
      </c>
      <c r="U269" s="123" t="s">
        <v>560</v>
      </c>
      <c r="V269" s="125" t="s">
        <v>1675</v>
      </c>
      <c r="W269" s="125" t="s">
        <v>538</v>
      </c>
      <c r="X269" s="122"/>
    </row>
    <row r="270" spans="1:24" s="16" customFormat="1" ht="45" x14ac:dyDescent="0.25">
      <c r="A270" s="123">
        <v>8302210</v>
      </c>
      <c r="B270" s="124" t="s">
        <v>212</v>
      </c>
      <c r="C270" s="125" t="s">
        <v>211</v>
      </c>
      <c r="D270" s="123">
        <v>143040</v>
      </c>
      <c r="E270" s="125" t="s">
        <v>1333</v>
      </c>
      <c r="F270" s="126" t="s">
        <v>1334</v>
      </c>
      <c r="G270" s="123" t="s">
        <v>560</v>
      </c>
      <c r="H270" s="1"/>
      <c r="I270" s="132">
        <v>1</v>
      </c>
      <c r="J270" s="125" t="s">
        <v>561</v>
      </c>
      <c r="K270" s="128">
        <v>45474</v>
      </c>
      <c r="L270" s="128">
        <v>47299</v>
      </c>
      <c r="M270" s="129" t="s">
        <v>567</v>
      </c>
      <c r="N270" s="129"/>
      <c r="O270" s="2">
        <v>218.96</v>
      </c>
      <c r="P270" s="123" t="s">
        <v>563</v>
      </c>
      <c r="Q270" s="127"/>
      <c r="R270" s="128"/>
      <c r="S270" s="126"/>
      <c r="T270" s="125" t="s">
        <v>1335</v>
      </c>
      <c r="U270" s="123" t="s">
        <v>560</v>
      </c>
      <c r="V270" s="125" t="s">
        <v>1675</v>
      </c>
      <c r="W270" s="125" t="s">
        <v>538</v>
      </c>
      <c r="X270" s="122"/>
    </row>
    <row r="271" spans="1:24" s="16" customFormat="1" x14ac:dyDescent="0.25">
      <c r="A271" s="123">
        <v>8302266</v>
      </c>
      <c r="B271" s="124" t="s">
        <v>250</v>
      </c>
      <c r="C271" s="125" t="s">
        <v>249</v>
      </c>
      <c r="D271" s="123">
        <v>140010</v>
      </c>
      <c r="E271" s="125" t="s">
        <v>706</v>
      </c>
      <c r="F271" s="126" t="s">
        <v>1146</v>
      </c>
      <c r="G271" s="123" t="s">
        <v>560</v>
      </c>
      <c r="H271" s="1"/>
      <c r="I271" s="132">
        <v>2</v>
      </c>
      <c r="J271" s="125" t="s">
        <v>583</v>
      </c>
      <c r="K271" s="128">
        <v>45536</v>
      </c>
      <c r="L271" s="128">
        <v>45900</v>
      </c>
      <c r="M271" s="129" t="s">
        <v>833</v>
      </c>
      <c r="N271" s="129"/>
      <c r="O271" s="2">
        <v>29.7</v>
      </c>
      <c r="P271" s="123" t="s">
        <v>571</v>
      </c>
      <c r="Q271" s="127"/>
      <c r="R271" s="128"/>
      <c r="S271" s="126"/>
      <c r="T271" s="125" t="s">
        <v>885</v>
      </c>
      <c r="U271" s="123" t="s">
        <v>560</v>
      </c>
      <c r="V271" s="125" t="s">
        <v>1675</v>
      </c>
      <c r="W271" s="125" t="s">
        <v>538</v>
      </c>
      <c r="X271" s="122"/>
    </row>
    <row r="272" spans="1:24" s="16" customFormat="1" x14ac:dyDescent="0.25">
      <c r="A272" s="123">
        <v>8302283</v>
      </c>
      <c r="B272" s="124" t="s">
        <v>266</v>
      </c>
      <c r="C272" s="125" t="s">
        <v>265</v>
      </c>
      <c r="D272" s="123">
        <v>143000</v>
      </c>
      <c r="E272" s="125" t="s">
        <v>901</v>
      </c>
      <c r="F272" s="126" t="s">
        <v>1336</v>
      </c>
      <c r="G272" s="123" t="s">
        <v>560</v>
      </c>
      <c r="H272" s="1"/>
      <c r="I272" s="132">
        <v>1</v>
      </c>
      <c r="J272" s="125" t="s">
        <v>561</v>
      </c>
      <c r="K272" s="128">
        <v>45492</v>
      </c>
      <c r="L272" s="128">
        <v>47318</v>
      </c>
      <c r="M272" s="129" t="s">
        <v>567</v>
      </c>
      <c r="N272" s="129"/>
      <c r="O272" s="2">
        <v>140</v>
      </c>
      <c r="P272" s="123" t="s">
        <v>563</v>
      </c>
      <c r="Q272" s="127"/>
      <c r="R272" s="128"/>
      <c r="S272" s="126"/>
      <c r="T272" s="125" t="s">
        <v>903</v>
      </c>
      <c r="U272" s="123" t="s">
        <v>560</v>
      </c>
      <c r="V272" s="125" t="s">
        <v>1675</v>
      </c>
      <c r="W272" s="125" t="s">
        <v>538</v>
      </c>
      <c r="X272" s="122"/>
    </row>
    <row r="273" spans="1:24" s="16" customFormat="1" x14ac:dyDescent="0.25">
      <c r="A273" s="123">
        <v>8302368</v>
      </c>
      <c r="B273" s="124" t="s">
        <v>318</v>
      </c>
      <c r="C273" s="125" t="s">
        <v>317</v>
      </c>
      <c r="D273" s="123">
        <v>143000</v>
      </c>
      <c r="E273" s="125" t="s">
        <v>958</v>
      </c>
      <c r="F273" s="126" t="s">
        <v>1337</v>
      </c>
      <c r="G273" s="123" t="s">
        <v>560</v>
      </c>
      <c r="H273" s="1"/>
      <c r="I273" s="132">
        <v>1</v>
      </c>
      <c r="J273" s="125" t="s">
        <v>561</v>
      </c>
      <c r="K273" s="128">
        <v>45536</v>
      </c>
      <c r="L273" s="128">
        <v>47361</v>
      </c>
      <c r="M273" s="129" t="s">
        <v>567</v>
      </c>
      <c r="N273" s="129" t="s">
        <v>1338</v>
      </c>
      <c r="O273" s="2">
        <v>180.92</v>
      </c>
      <c r="P273" s="123" t="s">
        <v>563</v>
      </c>
      <c r="Q273" s="127"/>
      <c r="R273" s="128"/>
      <c r="S273" s="126"/>
      <c r="T273" s="125" t="s">
        <v>960</v>
      </c>
      <c r="U273" s="123" t="s">
        <v>560</v>
      </c>
      <c r="V273" s="125" t="s">
        <v>1675</v>
      </c>
      <c r="W273" s="125" t="s">
        <v>538</v>
      </c>
      <c r="X273" s="122"/>
    </row>
    <row r="274" spans="1:24" s="16" customFormat="1" x14ac:dyDescent="0.25">
      <c r="A274" s="123">
        <v>8303036</v>
      </c>
      <c r="B274" s="124" t="s">
        <v>376</v>
      </c>
      <c r="C274" s="125" t="s">
        <v>375</v>
      </c>
      <c r="D274" s="123">
        <v>145010</v>
      </c>
      <c r="E274" s="125" t="s">
        <v>1049</v>
      </c>
      <c r="F274" s="126" t="s">
        <v>660</v>
      </c>
      <c r="G274" s="123" t="s">
        <v>560</v>
      </c>
      <c r="H274" s="1"/>
      <c r="I274" s="132">
        <v>9</v>
      </c>
      <c r="J274" s="125" t="s">
        <v>1339</v>
      </c>
      <c r="K274" s="128">
        <v>45483</v>
      </c>
      <c r="L274" s="128">
        <v>47309</v>
      </c>
      <c r="M274" s="129" t="s">
        <v>567</v>
      </c>
      <c r="N274" s="129"/>
      <c r="O274" s="2">
        <v>96</v>
      </c>
      <c r="P274" s="123" t="s">
        <v>571</v>
      </c>
      <c r="Q274" s="127"/>
      <c r="R274" s="128"/>
      <c r="S274" s="126"/>
      <c r="T274" s="125" t="s">
        <v>1340</v>
      </c>
      <c r="U274" s="123" t="s">
        <v>560</v>
      </c>
      <c r="V274" s="125" t="s">
        <v>1675</v>
      </c>
      <c r="W274" s="125" t="s">
        <v>538</v>
      </c>
      <c r="X274" s="122"/>
    </row>
    <row r="275" spans="1:24" ht="75" x14ac:dyDescent="0.25">
      <c r="A275" s="123">
        <v>8303331</v>
      </c>
      <c r="B275" s="124" t="s">
        <v>486</v>
      </c>
      <c r="C275" s="125" t="s">
        <v>485</v>
      </c>
      <c r="D275" s="123">
        <v>145010</v>
      </c>
      <c r="E275" s="125" t="s">
        <v>1189</v>
      </c>
      <c r="F275" s="126" t="s">
        <v>1313</v>
      </c>
      <c r="G275" s="123" t="s">
        <v>560</v>
      </c>
      <c r="H275" s="1"/>
      <c r="I275" s="132">
        <v>2</v>
      </c>
      <c r="J275" s="125" t="s">
        <v>1341</v>
      </c>
      <c r="K275" s="128">
        <v>45487</v>
      </c>
      <c r="L275" s="128">
        <v>46217</v>
      </c>
      <c r="M275" s="129" t="s">
        <v>1342</v>
      </c>
      <c r="N275" s="129"/>
      <c r="O275" s="2">
        <v>278.77999999999997</v>
      </c>
      <c r="P275" s="123" t="s">
        <v>585</v>
      </c>
      <c r="Q275" s="127"/>
      <c r="R275" s="128"/>
      <c r="S275" s="126" t="s">
        <v>1343</v>
      </c>
      <c r="T275" s="125" t="s">
        <v>1191</v>
      </c>
      <c r="U275" s="123" t="s">
        <v>560</v>
      </c>
      <c r="V275" s="125" t="s">
        <v>1675</v>
      </c>
      <c r="W275" s="125" t="s">
        <v>538</v>
      </c>
      <c r="X275" s="122"/>
    </row>
    <row r="276" spans="1:24" x14ac:dyDescent="0.25">
      <c r="A276" s="123">
        <v>8303036</v>
      </c>
      <c r="B276" s="124" t="s">
        <v>376</v>
      </c>
      <c r="C276" s="125" t="s">
        <v>375</v>
      </c>
      <c r="D276" s="123">
        <v>145510</v>
      </c>
      <c r="E276" s="125" t="s">
        <v>1049</v>
      </c>
      <c r="F276" s="126" t="s">
        <v>1344</v>
      </c>
      <c r="G276" s="123" t="s">
        <v>560</v>
      </c>
      <c r="H276" s="1"/>
      <c r="I276" s="132">
        <v>34</v>
      </c>
      <c r="J276" s="125" t="s">
        <v>1345</v>
      </c>
      <c r="K276" s="128">
        <v>45503</v>
      </c>
      <c r="L276" s="128">
        <v>46598</v>
      </c>
      <c r="M276" s="129" t="s">
        <v>590</v>
      </c>
      <c r="N276" s="129"/>
      <c r="O276" s="2">
        <v>3710.67</v>
      </c>
      <c r="P276" s="123" t="s">
        <v>585</v>
      </c>
      <c r="Q276" s="127"/>
      <c r="R276" s="128"/>
      <c r="S276" s="126" t="s">
        <v>1346</v>
      </c>
      <c r="T276" s="125" t="s">
        <v>1051</v>
      </c>
      <c r="U276" s="123" t="s">
        <v>560</v>
      </c>
      <c r="V276" s="125" t="s">
        <v>1675</v>
      </c>
      <c r="W276" s="125" t="s">
        <v>538</v>
      </c>
      <c r="X276" s="122"/>
    </row>
    <row r="277" spans="1:24" ht="90" x14ac:dyDescent="0.25">
      <c r="A277" s="123">
        <v>8302293</v>
      </c>
      <c r="B277" s="124" t="s">
        <v>276</v>
      </c>
      <c r="C277" s="125" t="s">
        <v>275</v>
      </c>
      <c r="D277" s="123">
        <v>143000</v>
      </c>
      <c r="E277" s="125" t="s">
        <v>1347</v>
      </c>
      <c r="F277" s="126" t="s">
        <v>1348</v>
      </c>
      <c r="G277" s="123" t="s">
        <v>560</v>
      </c>
      <c r="H277" s="1"/>
      <c r="I277" s="132">
        <v>6</v>
      </c>
      <c r="J277" s="125" t="s">
        <v>799</v>
      </c>
      <c r="K277" s="128">
        <v>45536</v>
      </c>
      <c r="L277" s="128">
        <v>47361</v>
      </c>
      <c r="M277" s="124" t="s">
        <v>562</v>
      </c>
      <c r="N277" s="124"/>
      <c r="O277" s="2">
        <v>926.67</v>
      </c>
      <c r="P277" s="123" t="s">
        <v>563</v>
      </c>
      <c r="Q277" s="127"/>
      <c r="R277" s="128"/>
      <c r="S277" s="125"/>
      <c r="T277" s="125" t="s">
        <v>1349</v>
      </c>
      <c r="U277" s="123" t="s">
        <v>560</v>
      </c>
      <c r="V277" s="125" t="s">
        <v>1675</v>
      </c>
      <c r="W277" s="125" t="s">
        <v>538</v>
      </c>
      <c r="X277" s="122"/>
    </row>
    <row r="278" spans="1:24" x14ac:dyDescent="0.25">
      <c r="A278" s="123">
        <v>8303009</v>
      </c>
      <c r="B278" s="124" t="s">
        <v>346</v>
      </c>
      <c r="C278" s="125" t="s">
        <v>345</v>
      </c>
      <c r="D278" s="123">
        <v>144130</v>
      </c>
      <c r="E278" s="125" t="s">
        <v>1007</v>
      </c>
      <c r="F278" s="126" t="s">
        <v>1350</v>
      </c>
      <c r="G278" s="123" t="s">
        <v>560</v>
      </c>
      <c r="H278" s="1"/>
      <c r="I278" s="132">
        <v>2</v>
      </c>
      <c r="J278" s="125" t="s">
        <v>583</v>
      </c>
      <c r="K278" s="128">
        <v>45566</v>
      </c>
      <c r="L278" s="128">
        <v>45930</v>
      </c>
      <c r="M278" s="129" t="s">
        <v>584</v>
      </c>
      <c r="N278" s="129"/>
      <c r="O278" s="2">
        <v>4.05</v>
      </c>
      <c r="P278" s="123" t="s">
        <v>563</v>
      </c>
      <c r="Q278" s="127"/>
      <c r="R278" s="128"/>
      <c r="S278" s="126"/>
      <c r="T278" s="125" t="s">
        <v>1351</v>
      </c>
      <c r="U278" s="123" t="s">
        <v>560</v>
      </c>
      <c r="V278" s="125" t="s">
        <v>1675</v>
      </c>
      <c r="W278" s="125" t="s">
        <v>538</v>
      </c>
      <c r="X278" s="122"/>
    </row>
    <row r="279" spans="1:24" x14ac:dyDescent="0.25">
      <c r="A279" s="123">
        <v>8302010</v>
      </c>
      <c r="B279" s="124" t="s">
        <v>48</v>
      </c>
      <c r="C279" s="125" t="s">
        <v>47</v>
      </c>
      <c r="D279" s="123">
        <v>143000</v>
      </c>
      <c r="E279" s="125" t="s">
        <v>1352</v>
      </c>
      <c r="F279" s="126" t="s">
        <v>851</v>
      </c>
      <c r="G279" s="123" t="s">
        <v>560</v>
      </c>
      <c r="H279" s="1"/>
      <c r="I279" s="132">
        <v>4</v>
      </c>
      <c r="J279" s="125" t="s">
        <v>561</v>
      </c>
      <c r="K279" s="128">
        <v>45568</v>
      </c>
      <c r="L279" s="128">
        <v>47393</v>
      </c>
      <c r="M279" s="129" t="s">
        <v>567</v>
      </c>
      <c r="N279" s="129"/>
      <c r="O279" s="2">
        <v>500</v>
      </c>
      <c r="P279" s="123" t="s">
        <v>563</v>
      </c>
      <c r="Q279" s="127"/>
      <c r="R279" s="128"/>
      <c r="S279" s="126"/>
      <c r="T279" s="125" t="s">
        <v>1353</v>
      </c>
      <c r="U279" s="123" t="s">
        <v>560</v>
      </c>
      <c r="V279" s="125" t="s">
        <v>1675</v>
      </c>
      <c r="W279" s="125" t="s">
        <v>538</v>
      </c>
      <c r="X279" s="122"/>
    </row>
    <row r="280" spans="1:24" x14ac:dyDescent="0.25">
      <c r="A280" s="123">
        <v>8302210</v>
      </c>
      <c r="B280" s="124" t="s">
        <v>212</v>
      </c>
      <c r="C280" s="125" t="s">
        <v>211</v>
      </c>
      <c r="D280" s="123">
        <v>143040</v>
      </c>
      <c r="E280" s="125" t="s">
        <v>1333</v>
      </c>
      <c r="F280" s="126" t="s">
        <v>1354</v>
      </c>
      <c r="G280" s="123" t="s">
        <v>560</v>
      </c>
      <c r="H280" s="1"/>
      <c r="I280" s="132">
        <v>1</v>
      </c>
      <c r="J280" s="125" t="s">
        <v>561</v>
      </c>
      <c r="K280" s="128">
        <v>45566</v>
      </c>
      <c r="L280" s="128">
        <v>47391</v>
      </c>
      <c r="M280" s="129" t="s">
        <v>562</v>
      </c>
      <c r="N280" s="129"/>
      <c r="O280" s="2">
        <v>218.96</v>
      </c>
      <c r="P280" s="123" t="s">
        <v>563</v>
      </c>
      <c r="Q280" s="127"/>
      <c r="R280" s="128"/>
      <c r="S280" s="126"/>
      <c r="T280" s="125" t="s">
        <v>1335</v>
      </c>
      <c r="U280" s="123" t="s">
        <v>560</v>
      </c>
      <c r="V280" s="125" t="s">
        <v>1675</v>
      </c>
      <c r="W280" s="125" t="s">
        <v>538</v>
      </c>
      <c r="X280" s="122"/>
    </row>
    <row r="281" spans="1:24" ht="45" x14ac:dyDescent="0.25">
      <c r="A281" s="123">
        <v>8303337</v>
      </c>
      <c r="B281" s="124" t="s">
        <v>488</v>
      </c>
      <c r="C281" s="125" t="s">
        <v>487</v>
      </c>
      <c r="D281" s="123">
        <v>143040</v>
      </c>
      <c r="E281" s="125" t="s">
        <v>1355</v>
      </c>
      <c r="F281" s="126" t="s">
        <v>1356</v>
      </c>
      <c r="G281" s="123" t="s">
        <v>560</v>
      </c>
      <c r="H281" s="1"/>
      <c r="I281" s="132">
        <v>1</v>
      </c>
      <c r="J281" s="125" t="s">
        <v>574</v>
      </c>
      <c r="K281" s="128">
        <v>45572</v>
      </c>
      <c r="L281" s="128">
        <v>47397</v>
      </c>
      <c r="M281" s="129" t="s">
        <v>562</v>
      </c>
      <c r="N281" s="129"/>
      <c r="O281" s="2">
        <v>155.33000000000001</v>
      </c>
      <c r="P281" s="123" t="s">
        <v>563</v>
      </c>
      <c r="Q281" s="127"/>
      <c r="R281" s="128"/>
      <c r="S281" s="126" t="s">
        <v>1357</v>
      </c>
      <c r="T281" s="125" t="s">
        <v>1358</v>
      </c>
      <c r="U281" s="123" t="s">
        <v>560</v>
      </c>
      <c r="V281" s="125" t="s">
        <v>1675</v>
      </c>
      <c r="W281" s="125" t="s">
        <v>538</v>
      </c>
      <c r="X281" s="122"/>
    </row>
    <row r="282" spans="1:24" s="16" customFormat="1" x14ac:dyDescent="0.25">
      <c r="A282" s="123">
        <v>8307009</v>
      </c>
      <c r="B282" s="124" t="s">
        <v>534</v>
      </c>
      <c r="C282" s="125" t="s">
        <v>533</v>
      </c>
      <c r="D282" s="123">
        <v>120010</v>
      </c>
      <c r="E282" s="125" t="s">
        <v>1261</v>
      </c>
      <c r="F282" s="126" t="s">
        <v>1359</v>
      </c>
      <c r="G282" s="123" t="s">
        <v>923</v>
      </c>
      <c r="H282" s="1" t="s">
        <v>1360</v>
      </c>
      <c r="I282" s="132">
        <v>1</v>
      </c>
      <c r="J282" s="125" t="s">
        <v>1361</v>
      </c>
      <c r="K282" s="128">
        <v>45566</v>
      </c>
      <c r="L282" s="128">
        <v>45931</v>
      </c>
      <c r="M282" s="129" t="s">
        <v>1085</v>
      </c>
      <c r="N282" s="129"/>
      <c r="O282" s="2">
        <v>773.95</v>
      </c>
      <c r="P282" s="123" t="s">
        <v>571</v>
      </c>
      <c r="Q282" s="127"/>
      <c r="R282" s="128"/>
      <c r="S282" s="125" t="s">
        <v>1362</v>
      </c>
      <c r="T282" s="125" t="s">
        <v>1263</v>
      </c>
      <c r="U282" s="123" t="s">
        <v>560</v>
      </c>
      <c r="V282" s="125" t="s">
        <v>1675</v>
      </c>
      <c r="W282" s="125" t="s">
        <v>538</v>
      </c>
      <c r="X282" s="122" t="s">
        <v>1363</v>
      </c>
    </row>
    <row r="283" spans="1:24" x14ac:dyDescent="0.25">
      <c r="A283" s="123" t="s">
        <v>1678</v>
      </c>
      <c r="B283" s="124" t="s">
        <v>376</v>
      </c>
      <c r="C283" s="125" t="s">
        <v>1364</v>
      </c>
      <c r="D283" s="123">
        <v>145510</v>
      </c>
      <c r="E283" s="125" t="s">
        <v>1049</v>
      </c>
      <c r="F283" s="126" t="s">
        <v>1344</v>
      </c>
      <c r="G283" s="123" t="s">
        <v>560</v>
      </c>
      <c r="H283" s="127"/>
      <c r="I283" s="123">
        <v>34</v>
      </c>
      <c r="J283" s="125" t="s">
        <v>1345</v>
      </c>
      <c r="K283" s="128">
        <v>45503</v>
      </c>
      <c r="L283" s="128">
        <v>46598</v>
      </c>
      <c r="M283" s="129" t="s">
        <v>590</v>
      </c>
      <c r="N283" s="129"/>
      <c r="O283" s="130">
        <v>3710.67</v>
      </c>
      <c r="P283" s="123" t="s">
        <v>585</v>
      </c>
      <c r="Q283" s="127"/>
      <c r="R283" s="128"/>
      <c r="S283" s="126" t="s">
        <v>1346</v>
      </c>
      <c r="T283" s="125" t="s">
        <v>1051</v>
      </c>
      <c r="U283" s="123" t="s">
        <v>560</v>
      </c>
      <c r="V283" s="125" t="s">
        <v>1675</v>
      </c>
      <c r="W283" s="125" t="s">
        <v>538</v>
      </c>
      <c r="X283" s="122"/>
    </row>
    <row r="284" spans="1:24" ht="60" x14ac:dyDescent="0.25">
      <c r="A284" s="123">
        <v>8302109</v>
      </c>
      <c r="B284" s="124" t="s">
        <v>140</v>
      </c>
      <c r="C284" s="125" t="s">
        <v>139</v>
      </c>
      <c r="D284" s="123">
        <v>145010</v>
      </c>
      <c r="E284" s="125" t="s">
        <v>755</v>
      </c>
      <c r="F284" s="126" t="s">
        <v>1365</v>
      </c>
      <c r="G284" s="123" t="s">
        <v>560</v>
      </c>
      <c r="H284" s="127"/>
      <c r="I284" s="123">
        <v>5</v>
      </c>
      <c r="J284" s="125" t="s">
        <v>796</v>
      </c>
      <c r="K284" s="128">
        <v>45573</v>
      </c>
      <c r="L284" s="128">
        <v>46667</v>
      </c>
      <c r="M284" s="129" t="s">
        <v>590</v>
      </c>
      <c r="N284" s="129"/>
      <c r="O284" s="130">
        <v>90.81</v>
      </c>
      <c r="P284" s="123" t="s">
        <v>571</v>
      </c>
      <c r="Q284" s="127"/>
      <c r="R284" s="128"/>
      <c r="S284" s="126"/>
      <c r="T284" s="125" t="s">
        <v>757</v>
      </c>
      <c r="U284" s="123" t="s">
        <v>560</v>
      </c>
      <c r="V284" s="125" t="s">
        <v>1675</v>
      </c>
      <c r="W284" s="125" t="s">
        <v>538</v>
      </c>
      <c r="X284" s="122"/>
    </row>
    <row r="285" spans="1:24" ht="45" x14ac:dyDescent="0.25">
      <c r="A285" s="123">
        <v>8304173</v>
      </c>
      <c r="B285" s="124" t="s">
        <v>508</v>
      </c>
      <c r="C285" s="125" t="s">
        <v>507</v>
      </c>
      <c r="D285" s="123">
        <v>143000</v>
      </c>
      <c r="E285" s="125" t="s">
        <v>1215</v>
      </c>
      <c r="F285" s="126" t="s">
        <v>1366</v>
      </c>
      <c r="G285" s="123" t="s">
        <v>560</v>
      </c>
      <c r="H285" s="127"/>
      <c r="I285" s="123">
        <v>11</v>
      </c>
      <c r="J285" s="125" t="s">
        <v>561</v>
      </c>
      <c r="K285" s="128">
        <v>45709</v>
      </c>
      <c r="L285" s="128">
        <v>46803</v>
      </c>
      <c r="M285" s="129" t="s">
        <v>609</v>
      </c>
      <c r="N285" s="129"/>
      <c r="O285" s="130">
        <v>2227.46</v>
      </c>
      <c r="P285" s="123" t="s">
        <v>563</v>
      </c>
      <c r="Q285" s="127"/>
      <c r="R285" s="128"/>
      <c r="S285" s="126"/>
      <c r="T285" s="125" t="s">
        <v>1367</v>
      </c>
      <c r="U285" s="123" t="s">
        <v>560</v>
      </c>
      <c r="V285" s="125" t="s">
        <v>1675</v>
      </c>
      <c r="W285" s="125" t="s">
        <v>538</v>
      </c>
      <c r="X285" s="122"/>
    </row>
    <row r="286" spans="1:24" x14ac:dyDescent="0.25">
      <c r="A286" s="123">
        <v>8302279</v>
      </c>
      <c r="B286" s="124" t="s">
        <v>264</v>
      </c>
      <c r="C286" s="125" t="s">
        <v>263</v>
      </c>
      <c r="D286" s="123">
        <v>143000</v>
      </c>
      <c r="E286" s="125" t="s">
        <v>898</v>
      </c>
      <c r="F286" s="126" t="s">
        <v>566</v>
      </c>
      <c r="G286" s="123" t="s">
        <v>560</v>
      </c>
      <c r="H286" s="127"/>
      <c r="I286" s="123">
        <v>2</v>
      </c>
      <c r="J286" s="125" t="s">
        <v>1368</v>
      </c>
      <c r="K286" s="128">
        <v>45716</v>
      </c>
      <c r="L286" s="128">
        <v>47542</v>
      </c>
      <c r="M286" s="129" t="s">
        <v>1369</v>
      </c>
      <c r="N286" s="129"/>
      <c r="O286" s="130">
        <v>300</v>
      </c>
      <c r="P286" s="123" t="s">
        <v>563</v>
      </c>
      <c r="Q286" s="127"/>
      <c r="R286" s="128"/>
      <c r="S286" s="126"/>
      <c r="T286" s="125" t="s">
        <v>900</v>
      </c>
      <c r="U286" s="123" t="s">
        <v>560</v>
      </c>
      <c r="V286" s="125" t="s">
        <v>1675</v>
      </c>
      <c r="W286" s="125" t="s">
        <v>538</v>
      </c>
      <c r="X286" s="122"/>
    </row>
    <row r="287" spans="1:24" ht="45" x14ac:dyDescent="0.25">
      <c r="A287" s="123">
        <v>8303164</v>
      </c>
      <c r="B287" s="124" t="s">
        <v>462</v>
      </c>
      <c r="C287" s="125" t="s">
        <v>461</v>
      </c>
      <c r="D287" s="123">
        <v>140070</v>
      </c>
      <c r="E287" s="125" t="s">
        <v>1370</v>
      </c>
      <c r="F287" s="126" t="s">
        <v>1371</v>
      </c>
      <c r="G287" s="123" t="s">
        <v>560</v>
      </c>
      <c r="H287" s="127"/>
      <c r="I287" s="123">
        <v>2</v>
      </c>
      <c r="J287" s="125" t="s">
        <v>561</v>
      </c>
      <c r="K287" s="128">
        <v>45663</v>
      </c>
      <c r="L287" s="128">
        <v>47489</v>
      </c>
      <c r="M287" s="129" t="s">
        <v>567</v>
      </c>
      <c r="N287" s="129"/>
      <c r="O287" s="130">
        <v>794.69</v>
      </c>
      <c r="P287" s="123" t="s">
        <v>563</v>
      </c>
      <c r="Q287" s="127"/>
      <c r="R287" s="128"/>
      <c r="S287" s="126" t="s">
        <v>1372</v>
      </c>
      <c r="T287" s="125" t="s">
        <v>1373</v>
      </c>
      <c r="U287" s="123" t="s">
        <v>560</v>
      </c>
      <c r="V287" s="125" t="s">
        <v>1675</v>
      </c>
      <c r="W287" s="125" t="s">
        <v>538</v>
      </c>
      <c r="X287" s="122"/>
    </row>
    <row r="288" spans="1:24" x14ac:dyDescent="0.25">
      <c r="A288" s="123">
        <v>8302626</v>
      </c>
      <c r="B288" s="124" t="s">
        <v>340</v>
      </c>
      <c r="C288" s="125" t="s">
        <v>339</v>
      </c>
      <c r="D288" s="123">
        <v>145010</v>
      </c>
      <c r="E288" s="125" t="s">
        <v>999</v>
      </c>
      <c r="F288" s="126" t="s">
        <v>765</v>
      </c>
      <c r="G288" s="123" t="s">
        <v>560</v>
      </c>
      <c r="H288" s="127"/>
      <c r="I288" s="123">
        <v>15</v>
      </c>
      <c r="J288" s="125" t="s">
        <v>749</v>
      </c>
      <c r="K288" s="128">
        <v>45392</v>
      </c>
      <c r="L288" s="128">
        <v>47218</v>
      </c>
      <c r="M288" s="129" t="s">
        <v>562</v>
      </c>
      <c r="N288" s="129"/>
      <c r="O288" s="130">
        <v>114.05</v>
      </c>
      <c r="P288" s="123" t="s">
        <v>563</v>
      </c>
      <c r="Q288" s="130">
        <v>150</v>
      </c>
      <c r="R288" s="128">
        <v>45411</v>
      </c>
      <c r="S288" s="126"/>
      <c r="T288" s="125" t="s">
        <v>1000</v>
      </c>
      <c r="U288" s="123" t="s">
        <v>560</v>
      </c>
      <c r="V288" s="125" t="s">
        <v>1675</v>
      </c>
      <c r="W288" s="125" t="s">
        <v>538</v>
      </c>
      <c r="X288" s="122"/>
    </row>
    <row r="289" spans="1:24" x14ac:dyDescent="0.25">
      <c r="A289" s="123">
        <v>8303330</v>
      </c>
      <c r="B289" s="124" t="s">
        <v>484</v>
      </c>
      <c r="C289" s="125" t="s">
        <v>483</v>
      </c>
      <c r="D289" s="123">
        <v>143000</v>
      </c>
      <c r="E289" s="125" t="s">
        <v>1374</v>
      </c>
      <c r="F289" s="126" t="s">
        <v>1375</v>
      </c>
      <c r="G289" s="123" t="s">
        <v>560</v>
      </c>
      <c r="H289" s="127"/>
      <c r="I289" s="123">
        <v>1</v>
      </c>
      <c r="J289" s="125" t="s">
        <v>1376</v>
      </c>
      <c r="K289" s="128">
        <v>45303</v>
      </c>
      <c r="L289" s="128">
        <v>47130</v>
      </c>
      <c r="M289" s="129" t="s">
        <v>785</v>
      </c>
      <c r="N289" s="129"/>
      <c r="O289" s="130">
        <v>183.45</v>
      </c>
      <c r="P289" s="123" t="s">
        <v>571</v>
      </c>
      <c r="Q289" s="127"/>
      <c r="R289" s="128"/>
      <c r="S289" s="126"/>
      <c r="T289" s="125" t="s">
        <v>1377</v>
      </c>
      <c r="U289" s="123" t="s">
        <v>560</v>
      </c>
      <c r="V289" s="125" t="s">
        <v>1675</v>
      </c>
      <c r="W289" s="125" t="s">
        <v>538</v>
      </c>
      <c r="X289" s="122" t="s">
        <v>1378</v>
      </c>
    </row>
    <row r="290" spans="1:24" x14ac:dyDescent="0.25">
      <c r="A290" s="123">
        <v>8302289</v>
      </c>
      <c r="B290" s="124" t="s">
        <v>274</v>
      </c>
      <c r="C290" s="125" t="s">
        <v>273</v>
      </c>
      <c r="D290" s="123">
        <v>143040</v>
      </c>
      <c r="E290" s="125" t="s">
        <v>1379</v>
      </c>
      <c r="F290" s="126" t="s">
        <v>1380</v>
      </c>
      <c r="G290" s="123" t="s">
        <v>560</v>
      </c>
      <c r="H290" s="127"/>
      <c r="I290" s="123">
        <v>2</v>
      </c>
      <c r="J290" s="125" t="s">
        <v>1368</v>
      </c>
      <c r="K290" s="128">
        <v>44075</v>
      </c>
      <c r="L290" s="128">
        <v>45930</v>
      </c>
      <c r="M290" s="129" t="s">
        <v>641</v>
      </c>
      <c r="N290" s="129" t="s">
        <v>641</v>
      </c>
      <c r="O290" s="130">
        <v>93.48</v>
      </c>
      <c r="P290" s="123" t="s">
        <v>563</v>
      </c>
      <c r="Q290" s="127"/>
      <c r="R290" s="128"/>
      <c r="S290" s="126" t="s">
        <v>1381</v>
      </c>
      <c r="T290" s="125" t="s">
        <v>1382</v>
      </c>
      <c r="U290" s="123" t="s">
        <v>560</v>
      </c>
      <c r="V290" s="125" t="s">
        <v>1675</v>
      </c>
      <c r="W290" s="125" t="s">
        <v>538</v>
      </c>
      <c r="X290" s="122" t="s">
        <v>1383</v>
      </c>
    </row>
    <row r="291" spans="1:24" s="16" customFormat="1" x14ac:dyDescent="0.25">
      <c r="A291" s="123">
        <v>8303316</v>
      </c>
      <c r="B291" s="124" t="s">
        <v>470</v>
      </c>
      <c r="C291" s="125" t="s">
        <v>469</v>
      </c>
      <c r="D291" s="123">
        <v>144130</v>
      </c>
      <c r="E291" s="125" t="s">
        <v>1384</v>
      </c>
      <c r="F291" s="126" t="s">
        <v>1385</v>
      </c>
      <c r="G291" s="123" t="s">
        <v>560</v>
      </c>
      <c r="H291" s="127"/>
      <c r="I291" s="123">
        <v>10</v>
      </c>
      <c r="J291" s="125" t="s">
        <v>583</v>
      </c>
      <c r="K291" s="128">
        <v>45513</v>
      </c>
      <c r="L291" s="128">
        <v>47339</v>
      </c>
      <c r="M291" s="129" t="s">
        <v>562</v>
      </c>
      <c r="N291" s="129"/>
      <c r="O291" s="130">
        <v>786.3</v>
      </c>
      <c r="P291" s="123" t="s">
        <v>585</v>
      </c>
      <c r="Q291" s="127"/>
      <c r="R291" s="128"/>
      <c r="S291" s="126"/>
      <c r="T291" s="125" t="s">
        <v>1176</v>
      </c>
      <c r="U291" s="123" t="s">
        <v>560</v>
      </c>
      <c r="V291" s="125" t="s">
        <v>1675</v>
      </c>
      <c r="W291" s="125" t="s">
        <v>538</v>
      </c>
      <c r="X291" s="126"/>
    </row>
    <row r="292" spans="1:24" ht="30" x14ac:dyDescent="0.25">
      <c r="A292" s="123">
        <v>8302068</v>
      </c>
      <c r="B292" s="124" t="s">
        <v>96</v>
      </c>
      <c r="C292" s="125" t="s">
        <v>95</v>
      </c>
      <c r="D292" s="123">
        <v>120000</v>
      </c>
      <c r="E292" s="125" t="s">
        <v>1386</v>
      </c>
      <c r="F292" s="126" t="s">
        <v>1387</v>
      </c>
      <c r="G292" s="123" t="s">
        <v>560</v>
      </c>
      <c r="H292" s="127"/>
      <c r="I292" s="123">
        <v>2</v>
      </c>
      <c r="J292" s="125" t="s">
        <v>1388</v>
      </c>
      <c r="K292" s="128">
        <v>45681</v>
      </c>
      <c r="L292" s="128">
        <v>46045</v>
      </c>
      <c r="M292" s="129" t="s">
        <v>584</v>
      </c>
      <c r="N292" s="129" t="s">
        <v>1389</v>
      </c>
      <c r="O292" s="130">
        <v>8.85</v>
      </c>
      <c r="P292" s="123" t="s">
        <v>563</v>
      </c>
      <c r="Q292" s="127"/>
      <c r="R292" s="128"/>
      <c r="S292" s="126"/>
      <c r="T292" s="125" t="s">
        <v>676</v>
      </c>
      <c r="U292" s="123" t="s">
        <v>560</v>
      </c>
      <c r="V292" s="125" t="s">
        <v>1675</v>
      </c>
      <c r="W292" s="125" t="s">
        <v>538</v>
      </c>
      <c r="X292" s="122"/>
    </row>
    <row r="293" spans="1:24" ht="30" x14ac:dyDescent="0.25">
      <c r="A293" s="123">
        <v>8302050</v>
      </c>
      <c r="B293" s="124" t="s">
        <v>78</v>
      </c>
      <c r="C293" s="125" t="s">
        <v>77</v>
      </c>
      <c r="D293" s="123">
        <v>143000</v>
      </c>
      <c r="E293" s="125" t="s">
        <v>1390</v>
      </c>
      <c r="F293" s="126" t="s">
        <v>1391</v>
      </c>
      <c r="G293" s="123" t="s">
        <v>560</v>
      </c>
      <c r="H293" s="127"/>
      <c r="I293" s="123">
        <v>1</v>
      </c>
      <c r="J293" s="125" t="s">
        <v>1368</v>
      </c>
      <c r="K293" s="128">
        <v>45352</v>
      </c>
      <c r="L293" s="128">
        <v>46446</v>
      </c>
      <c r="M293" s="129" t="s">
        <v>590</v>
      </c>
      <c r="N293" s="129" t="s">
        <v>590</v>
      </c>
      <c r="O293" s="130">
        <v>196.19</v>
      </c>
      <c r="P293" s="123" t="s">
        <v>563</v>
      </c>
      <c r="Q293" s="127"/>
      <c r="R293" s="128"/>
      <c r="S293" s="126" t="s">
        <v>1392</v>
      </c>
      <c r="T293" s="125" t="s">
        <v>1393</v>
      </c>
      <c r="U293" s="123" t="s">
        <v>560</v>
      </c>
      <c r="V293" s="125" t="s">
        <v>1675</v>
      </c>
      <c r="W293" s="125" t="s">
        <v>538</v>
      </c>
      <c r="X293" s="125" t="s">
        <v>1394</v>
      </c>
    </row>
    <row r="294" spans="1:24" ht="120" x14ac:dyDescent="0.25">
      <c r="A294" s="123">
        <v>8303037</v>
      </c>
      <c r="B294" s="124" t="s">
        <v>378</v>
      </c>
      <c r="C294" s="125" t="s">
        <v>377</v>
      </c>
      <c r="D294" s="123">
        <v>143000</v>
      </c>
      <c r="E294" s="125" t="s">
        <v>1395</v>
      </c>
      <c r="F294" s="126" t="s">
        <v>682</v>
      </c>
      <c r="G294" s="123" t="s">
        <v>560</v>
      </c>
      <c r="H294" s="127"/>
      <c r="I294" s="123">
        <v>1</v>
      </c>
      <c r="J294" s="125" t="s">
        <v>1396</v>
      </c>
      <c r="K294" s="128">
        <v>44392</v>
      </c>
      <c r="L294" s="128">
        <v>46111</v>
      </c>
      <c r="M294" s="129" t="s">
        <v>1397</v>
      </c>
      <c r="N294" s="129" t="s">
        <v>1398</v>
      </c>
      <c r="O294" s="130">
        <v>441</v>
      </c>
      <c r="P294" s="123" t="s">
        <v>563</v>
      </c>
      <c r="Q294" s="127"/>
      <c r="R294" s="128"/>
      <c r="S294" s="126" t="s">
        <v>1399</v>
      </c>
      <c r="T294" s="125" t="s">
        <v>1400</v>
      </c>
      <c r="U294" s="123" t="s">
        <v>560</v>
      </c>
      <c r="V294" s="125" t="s">
        <v>1675</v>
      </c>
      <c r="W294" s="125" t="s">
        <v>538</v>
      </c>
      <c r="X294" s="137" t="s">
        <v>1401</v>
      </c>
    </row>
    <row r="295" spans="1:24" x14ac:dyDescent="0.25">
      <c r="A295" s="123">
        <v>8303037</v>
      </c>
      <c r="B295" s="124" t="s">
        <v>378</v>
      </c>
      <c r="C295" s="125" t="s">
        <v>377</v>
      </c>
      <c r="D295" s="123">
        <v>145010</v>
      </c>
      <c r="E295" s="125" t="s">
        <v>1395</v>
      </c>
      <c r="F295" s="126" t="s">
        <v>1402</v>
      </c>
      <c r="G295" s="123" t="s">
        <v>560</v>
      </c>
      <c r="H295" s="127"/>
      <c r="I295" s="123">
        <v>2</v>
      </c>
      <c r="J295" s="125" t="s">
        <v>1296</v>
      </c>
      <c r="K295" s="128">
        <v>44998</v>
      </c>
      <c r="L295" s="128">
        <v>46093</v>
      </c>
      <c r="M295" s="129" t="s">
        <v>906</v>
      </c>
      <c r="N295" s="129"/>
      <c r="O295" s="130">
        <v>328.28</v>
      </c>
      <c r="P295" s="123" t="s">
        <v>585</v>
      </c>
      <c r="Q295" s="130">
        <v>460.11</v>
      </c>
      <c r="R295" s="128">
        <v>44931</v>
      </c>
      <c r="S295" s="126"/>
      <c r="T295" s="125" t="s">
        <v>1400</v>
      </c>
      <c r="U295" s="123" t="s">
        <v>560</v>
      </c>
      <c r="V295" s="125" t="s">
        <v>1675</v>
      </c>
      <c r="W295" s="125" t="s">
        <v>538</v>
      </c>
      <c r="X295" s="122"/>
    </row>
    <row r="296" spans="1:24" x14ac:dyDescent="0.25">
      <c r="A296" s="123">
        <v>8303093</v>
      </c>
      <c r="B296" s="124" t="s">
        <v>434</v>
      </c>
      <c r="C296" s="125" t="s">
        <v>433</v>
      </c>
      <c r="D296" s="123">
        <v>145010</v>
      </c>
      <c r="E296" s="125" t="s">
        <v>1395</v>
      </c>
      <c r="F296" s="126" t="s">
        <v>682</v>
      </c>
      <c r="G296" s="123" t="s">
        <v>560</v>
      </c>
      <c r="H296" s="127"/>
      <c r="I296" s="123">
        <v>1</v>
      </c>
      <c r="J296" s="125" t="s">
        <v>1396</v>
      </c>
      <c r="K296" s="128">
        <v>44285</v>
      </c>
      <c r="L296" s="128">
        <v>46111</v>
      </c>
      <c r="M296" s="129" t="s">
        <v>785</v>
      </c>
      <c r="N296" s="129"/>
      <c r="O296" s="130">
        <v>180</v>
      </c>
      <c r="P296" s="123" t="s">
        <v>563</v>
      </c>
      <c r="Q296" s="127"/>
      <c r="R296" s="128"/>
      <c r="S296" s="126"/>
      <c r="T296" s="125" t="s">
        <v>1400</v>
      </c>
      <c r="U296" s="123" t="s">
        <v>560</v>
      </c>
      <c r="V296" s="125" t="s">
        <v>1675</v>
      </c>
      <c r="W296" s="125" t="s">
        <v>538</v>
      </c>
      <c r="X296" s="122"/>
    </row>
    <row r="297" spans="1:24" x14ac:dyDescent="0.25">
      <c r="A297" s="123">
        <v>8303093</v>
      </c>
      <c r="B297" s="124" t="s">
        <v>434</v>
      </c>
      <c r="C297" s="125" t="s">
        <v>433</v>
      </c>
      <c r="D297" s="123">
        <v>145010</v>
      </c>
      <c r="E297" s="125" t="s">
        <v>1395</v>
      </c>
      <c r="F297" s="126" t="s">
        <v>1403</v>
      </c>
      <c r="G297" s="123" t="s">
        <v>560</v>
      </c>
      <c r="H297" s="127"/>
      <c r="I297" s="123">
        <v>2</v>
      </c>
      <c r="J297" s="125" t="s">
        <v>1296</v>
      </c>
      <c r="K297" s="128">
        <v>44998</v>
      </c>
      <c r="L297" s="128">
        <v>46094</v>
      </c>
      <c r="M297" s="129" t="s">
        <v>1404</v>
      </c>
      <c r="N297" s="129"/>
      <c r="O297" s="130">
        <v>328.28</v>
      </c>
      <c r="P297" s="123" t="s">
        <v>585</v>
      </c>
      <c r="Q297" s="130">
        <v>460.11</v>
      </c>
      <c r="R297" s="128">
        <v>44931</v>
      </c>
      <c r="S297" s="126" t="s">
        <v>848</v>
      </c>
      <c r="T297" s="125" t="s">
        <v>1400</v>
      </c>
      <c r="U297" s="123" t="s">
        <v>560</v>
      </c>
      <c r="V297" s="125" t="s">
        <v>1675</v>
      </c>
      <c r="W297" s="125" t="s">
        <v>538</v>
      </c>
      <c r="X297" s="122"/>
    </row>
    <row r="298" spans="1:24" x14ac:dyDescent="0.25">
      <c r="A298" s="123">
        <v>8303110</v>
      </c>
      <c r="B298" s="124" t="s">
        <v>450</v>
      </c>
      <c r="C298" s="125" t="s">
        <v>449</v>
      </c>
      <c r="D298" s="123">
        <v>120010</v>
      </c>
      <c r="E298" s="125" t="s">
        <v>1133</v>
      </c>
      <c r="F298" s="126" t="s">
        <v>1405</v>
      </c>
      <c r="G298" s="123" t="s">
        <v>560</v>
      </c>
      <c r="H298" s="127"/>
      <c r="I298" s="123">
        <v>3</v>
      </c>
      <c r="J298" s="125" t="s">
        <v>583</v>
      </c>
      <c r="K298" s="128">
        <v>45652</v>
      </c>
      <c r="L298" s="128">
        <v>47477</v>
      </c>
      <c r="M298" s="129" t="s">
        <v>567</v>
      </c>
      <c r="N298" s="129"/>
      <c r="O298" s="130">
        <v>84.08</v>
      </c>
      <c r="P298" s="123" t="s">
        <v>585</v>
      </c>
      <c r="Q298" s="130">
        <v>250.86</v>
      </c>
      <c r="R298" s="128">
        <v>45670</v>
      </c>
      <c r="S298" s="126"/>
      <c r="T298" s="125" t="s">
        <v>1135</v>
      </c>
      <c r="U298" s="123" t="s">
        <v>560</v>
      </c>
      <c r="V298" s="125" t="s">
        <v>1675</v>
      </c>
      <c r="W298" s="125" t="s">
        <v>538</v>
      </c>
      <c r="X298" s="125"/>
    </row>
    <row r="299" spans="1:24" ht="45" x14ac:dyDescent="0.25">
      <c r="A299" s="123">
        <v>8302179</v>
      </c>
      <c r="B299" s="124" t="s">
        <v>192</v>
      </c>
      <c r="C299" s="125" t="s">
        <v>191</v>
      </c>
      <c r="D299" s="123">
        <v>145010</v>
      </c>
      <c r="E299" s="125" t="s">
        <v>1406</v>
      </c>
      <c r="F299" s="126" t="s">
        <v>660</v>
      </c>
      <c r="G299" s="123" t="s">
        <v>560</v>
      </c>
      <c r="H299" s="127"/>
      <c r="I299" s="123">
        <v>3</v>
      </c>
      <c r="J299" s="125" t="s">
        <v>661</v>
      </c>
      <c r="K299" s="128">
        <v>45187</v>
      </c>
      <c r="L299" s="128">
        <v>47013</v>
      </c>
      <c r="M299" s="129" t="s">
        <v>562</v>
      </c>
      <c r="N299" s="129"/>
      <c r="O299" s="130">
        <v>264</v>
      </c>
      <c r="P299" s="123" t="s">
        <v>563</v>
      </c>
      <c r="Q299" s="127"/>
      <c r="R299" s="128"/>
      <c r="S299" s="126" t="s">
        <v>1562</v>
      </c>
      <c r="T299" s="125" t="s">
        <v>1407</v>
      </c>
      <c r="U299" s="123" t="s">
        <v>560</v>
      </c>
      <c r="V299" s="125" t="s">
        <v>1675</v>
      </c>
      <c r="W299" s="125" t="s">
        <v>538</v>
      </c>
      <c r="X299" s="126" t="s">
        <v>830</v>
      </c>
    </row>
    <row r="300" spans="1:24" x14ac:dyDescent="0.25">
      <c r="A300" s="123">
        <v>8302000</v>
      </c>
      <c r="B300" s="124" t="s">
        <v>40</v>
      </c>
      <c r="C300" s="125" t="s">
        <v>39</v>
      </c>
      <c r="D300" s="123">
        <v>140010</v>
      </c>
      <c r="E300" s="125" t="s">
        <v>577</v>
      </c>
      <c r="F300" s="126" t="s">
        <v>1408</v>
      </c>
      <c r="G300" s="123" t="s">
        <v>560</v>
      </c>
      <c r="H300" s="127"/>
      <c r="I300" s="123">
        <v>7</v>
      </c>
      <c r="J300" s="125" t="s">
        <v>583</v>
      </c>
      <c r="K300" s="128">
        <v>45658</v>
      </c>
      <c r="L300" s="128">
        <v>46022</v>
      </c>
      <c r="M300" s="129" t="s">
        <v>584</v>
      </c>
      <c r="N300" s="129" t="s">
        <v>1398</v>
      </c>
      <c r="O300" s="130">
        <v>75.599999999999994</v>
      </c>
      <c r="P300" s="123" t="s">
        <v>585</v>
      </c>
      <c r="Q300" s="127"/>
      <c r="R300" s="128"/>
      <c r="S300" s="126"/>
      <c r="T300" s="125" t="s">
        <v>581</v>
      </c>
      <c r="U300" s="123" t="s">
        <v>560</v>
      </c>
      <c r="V300" s="125" t="s">
        <v>1675</v>
      </c>
      <c r="W300" s="125" t="s">
        <v>538</v>
      </c>
      <c r="X300" s="122"/>
    </row>
    <row r="301" spans="1:24" x14ac:dyDescent="0.25">
      <c r="A301" s="123">
        <v>8302173</v>
      </c>
      <c r="B301" s="124" t="s">
        <v>184</v>
      </c>
      <c r="C301" s="125" t="s">
        <v>183</v>
      </c>
      <c r="D301" s="123">
        <v>143000</v>
      </c>
      <c r="E301" s="125" t="s">
        <v>1409</v>
      </c>
      <c r="F301" s="126" t="s">
        <v>1410</v>
      </c>
      <c r="G301" s="123" t="s">
        <v>560</v>
      </c>
      <c r="H301" s="127"/>
      <c r="I301" s="123">
        <v>1</v>
      </c>
      <c r="J301" s="125" t="s">
        <v>1368</v>
      </c>
      <c r="K301" s="128">
        <v>44154</v>
      </c>
      <c r="L301" s="128">
        <v>45980</v>
      </c>
      <c r="M301" s="129" t="s">
        <v>562</v>
      </c>
      <c r="N301" s="129"/>
      <c r="O301" s="130">
        <v>194.18</v>
      </c>
      <c r="P301" s="123" t="s">
        <v>563</v>
      </c>
      <c r="Q301" s="127"/>
      <c r="R301" s="128"/>
      <c r="S301" s="126"/>
      <c r="T301" s="125" t="s">
        <v>1411</v>
      </c>
      <c r="U301" s="123" t="s">
        <v>560</v>
      </c>
      <c r="V301" s="125" t="s">
        <v>1675</v>
      </c>
      <c r="W301" s="125" t="s">
        <v>538</v>
      </c>
      <c r="X301" s="122"/>
    </row>
    <row r="302" spans="1:24" x14ac:dyDescent="0.25">
      <c r="A302" s="123">
        <v>8302173</v>
      </c>
      <c r="B302" s="124" t="s">
        <v>184</v>
      </c>
      <c r="C302" s="125" t="s">
        <v>183</v>
      </c>
      <c r="D302" s="123">
        <v>140210</v>
      </c>
      <c r="E302" s="125" t="s">
        <v>1409</v>
      </c>
      <c r="F302" s="126" t="s">
        <v>1412</v>
      </c>
      <c r="G302" s="123" t="s">
        <v>560</v>
      </c>
      <c r="H302" s="127"/>
      <c r="I302" s="123">
        <v>8</v>
      </c>
      <c r="J302" s="125" t="s">
        <v>583</v>
      </c>
      <c r="K302" s="128">
        <v>43849</v>
      </c>
      <c r="L302" s="128">
        <v>46043</v>
      </c>
      <c r="M302" s="129" t="s">
        <v>1213</v>
      </c>
      <c r="N302" s="129"/>
      <c r="O302" s="130">
        <v>167.06</v>
      </c>
      <c r="P302" s="123" t="s">
        <v>563</v>
      </c>
      <c r="Q302" s="127"/>
      <c r="R302" s="128"/>
      <c r="S302" s="126"/>
      <c r="T302" s="125" t="s">
        <v>1411</v>
      </c>
      <c r="U302" s="123" t="s">
        <v>560</v>
      </c>
      <c r="V302" s="125" t="s">
        <v>1675</v>
      </c>
      <c r="W302" s="125" t="s">
        <v>538</v>
      </c>
      <c r="X302" s="122"/>
    </row>
    <row r="303" spans="1:24" ht="60" x14ac:dyDescent="0.25">
      <c r="A303" s="123">
        <v>8302173</v>
      </c>
      <c r="B303" s="124" t="s">
        <v>184</v>
      </c>
      <c r="C303" s="125" t="s">
        <v>1413</v>
      </c>
      <c r="D303" s="123">
        <v>141000</v>
      </c>
      <c r="E303" s="125" t="s">
        <v>1409</v>
      </c>
      <c r="F303" s="126" t="s">
        <v>1414</v>
      </c>
      <c r="G303" s="123" t="s">
        <v>560</v>
      </c>
      <c r="H303" s="127"/>
      <c r="I303" s="123">
        <v>1</v>
      </c>
      <c r="J303" s="125" t="s">
        <v>1415</v>
      </c>
      <c r="K303" s="128">
        <v>39630</v>
      </c>
      <c r="L303" s="128">
        <v>47484</v>
      </c>
      <c r="M303" s="129" t="s">
        <v>719</v>
      </c>
      <c r="N303" s="129" t="s">
        <v>1416</v>
      </c>
      <c r="O303" s="130">
        <v>77.349999999999994</v>
      </c>
      <c r="P303" s="123" t="s">
        <v>563</v>
      </c>
      <c r="Q303" s="127"/>
      <c r="R303" s="128"/>
      <c r="S303" s="126" t="s">
        <v>1417</v>
      </c>
      <c r="T303" s="125" t="s">
        <v>1411</v>
      </c>
      <c r="U303" s="123" t="s">
        <v>560</v>
      </c>
      <c r="V303" s="125" t="s">
        <v>1675</v>
      </c>
      <c r="W303" s="125" t="s">
        <v>538</v>
      </c>
      <c r="X303" s="122"/>
    </row>
    <row r="304" spans="1:24" ht="30" x14ac:dyDescent="0.25">
      <c r="A304" s="123">
        <v>8302191</v>
      </c>
      <c r="B304" s="124" t="s">
        <v>204</v>
      </c>
      <c r="C304" s="125" t="s">
        <v>203</v>
      </c>
      <c r="D304" s="123">
        <v>143000</v>
      </c>
      <c r="E304" s="125" t="s">
        <v>1418</v>
      </c>
      <c r="F304" s="126" t="s">
        <v>1419</v>
      </c>
      <c r="G304" s="123" t="s">
        <v>560</v>
      </c>
      <c r="H304" s="127"/>
      <c r="I304" s="123">
        <v>1</v>
      </c>
      <c r="J304" s="125" t="s">
        <v>1368</v>
      </c>
      <c r="K304" s="128">
        <v>45399</v>
      </c>
      <c r="L304" s="128">
        <v>47225</v>
      </c>
      <c r="M304" s="129" t="s">
        <v>602</v>
      </c>
      <c r="N304" s="129"/>
      <c r="O304" s="130">
        <v>310</v>
      </c>
      <c r="P304" s="123" t="s">
        <v>563</v>
      </c>
      <c r="Q304" s="127"/>
      <c r="R304" s="128"/>
      <c r="S304" s="126"/>
      <c r="T304" s="125" t="s">
        <v>1420</v>
      </c>
      <c r="U304" s="123" t="s">
        <v>560</v>
      </c>
      <c r="V304" s="125" t="s">
        <v>1675</v>
      </c>
      <c r="W304" s="125" t="s">
        <v>538</v>
      </c>
      <c r="X304" s="122"/>
    </row>
    <row r="305" spans="1:24" x14ac:dyDescent="0.25">
      <c r="A305" s="123">
        <v>8302315</v>
      </c>
      <c r="B305" s="124" t="s">
        <v>288</v>
      </c>
      <c r="C305" s="125" t="s">
        <v>287</v>
      </c>
      <c r="D305" s="123">
        <v>145010</v>
      </c>
      <c r="E305" s="125" t="s">
        <v>1301</v>
      </c>
      <c r="F305" s="126" t="s">
        <v>1313</v>
      </c>
      <c r="G305" s="123" t="s">
        <v>560</v>
      </c>
      <c r="H305" s="127"/>
      <c r="I305" s="123">
        <v>4</v>
      </c>
      <c r="J305" s="125" t="s">
        <v>1421</v>
      </c>
      <c r="K305" s="128">
        <v>44910</v>
      </c>
      <c r="L305" s="128">
        <v>46006</v>
      </c>
      <c r="M305" s="129" t="s">
        <v>590</v>
      </c>
      <c r="N305" s="129" t="s">
        <v>590</v>
      </c>
      <c r="O305" s="130">
        <v>43.62</v>
      </c>
      <c r="P305" s="123" t="s">
        <v>571</v>
      </c>
      <c r="Q305" s="127"/>
      <c r="R305" s="128"/>
      <c r="S305" s="126"/>
      <c r="T305" s="125" t="s">
        <v>1303</v>
      </c>
      <c r="U305" s="123" t="s">
        <v>560</v>
      </c>
      <c r="V305" s="125" t="s">
        <v>1675</v>
      </c>
      <c r="W305" s="125" t="s">
        <v>538</v>
      </c>
      <c r="X305" s="122"/>
    </row>
    <row r="306" spans="1:24" x14ac:dyDescent="0.25">
      <c r="A306" s="123">
        <v>8303502</v>
      </c>
      <c r="B306" s="124" t="s">
        <v>492</v>
      </c>
      <c r="C306" s="125" t="s">
        <v>491</v>
      </c>
      <c r="D306" s="123">
        <v>143000</v>
      </c>
      <c r="E306" s="125" t="s">
        <v>1422</v>
      </c>
      <c r="F306" s="126" t="s">
        <v>910</v>
      </c>
      <c r="G306" s="123" t="s">
        <v>560</v>
      </c>
      <c r="H306" s="127"/>
      <c r="I306" s="123">
        <v>3</v>
      </c>
      <c r="J306" s="125" t="s">
        <v>1423</v>
      </c>
      <c r="K306" s="128">
        <v>45629</v>
      </c>
      <c r="L306" s="128">
        <v>47454</v>
      </c>
      <c r="M306" s="129" t="s">
        <v>567</v>
      </c>
      <c r="N306" s="129"/>
      <c r="O306" s="130">
        <v>569.5</v>
      </c>
      <c r="P306" s="123" t="s">
        <v>563</v>
      </c>
      <c r="Q306" s="127"/>
      <c r="R306" s="128"/>
      <c r="S306" s="126"/>
      <c r="T306" s="125" t="s">
        <v>1424</v>
      </c>
      <c r="U306" s="123" t="s">
        <v>560</v>
      </c>
      <c r="V306" s="125" t="s">
        <v>1675</v>
      </c>
      <c r="W306" s="125" t="s">
        <v>538</v>
      </c>
      <c r="X306" s="122"/>
    </row>
    <row r="307" spans="1:24" ht="45" x14ac:dyDescent="0.25">
      <c r="A307" s="123">
        <v>8302041</v>
      </c>
      <c r="B307" s="124" t="s">
        <v>66</v>
      </c>
      <c r="C307" s="125" t="s">
        <v>65</v>
      </c>
      <c r="D307" s="123">
        <v>145010</v>
      </c>
      <c r="E307" s="125" t="s">
        <v>1425</v>
      </c>
      <c r="F307" s="126" t="s">
        <v>1426</v>
      </c>
      <c r="G307" s="123" t="s">
        <v>560</v>
      </c>
      <c r="H307" s="127"/>
      <c r="I307" s="123">
        <v>5</v>
      </c>
      <c r="J307" s="125" t="s">
        <v>1427</v>
      </c>
      <c r="K307" s="128">
        <v>44872</v>
      </c>
      <c r="L307" s="128">
        <v>46698</v>
      </c>
      <c r="M307" s="129" t="s">
        <v>567</v>
      </c>
      <c r="N307" s="129"/>
      <c r="O307" s="130">
        <v>210</v>
      </c>
      <c r="P307" s="123" t="s">
        <v>563</v>
      </c>
      <c r="Q307" s="127"/>
      <c r="R307" s="128"/>
      <c r="S307" s="126" t="s">
        <v>1428</v>
      </c>
      <c r="T307" s="125" t="s">
        <v>1429</v>
      </c>
      <c r="U307" s="123" t="s">
        <v>560</v>
      </c>
      <c r="V307" s="125" t="s">
        <v>1675</v>
      </c>
      <c r="W307" s="125" t="s">
        <v>538</v>
      </c>
      <c r="X307" s="122"/>
    </row>
    <row r="308" spans="1:24" x14ac:dyDescent="0.25">
      <c r="A308" s="123">
        <v>8302041</v>
      </c>
      <c r="B308" s="124" t="s">
        <v>66</v>
      </c>
      <c r="C308" s="125" t="s">
        <v>65</v>
      </c>
      <c r="D308" s="123">
        <v>140010</v>
      </c>
      <c r="E308" s="125" t="s">
        <v>1425</v>
      </c>
      <c r="F308" s="126" t="s">
        <v>1146</v>
      </c>
      <c r="G308" s="123" t="s">
        <v>560</v>
      </c>
      <c r="H308" s="127"/>
      <c r="I308" s="123">
        <v>8</v>
      </c>
      <c r="J308" s="125" t="s">
        <v>583</v>
      </c>
      <c r="K308" s="128">
        <v>45566</v>
      </c>
      <c r="L308" s="128">
        <v>45930</v>
      </c>
      <c r="M308" s="129" t="s">
        <v>584</v>
      </c>
      <c r="N308" s="129"/>
      <c r="O308" s="130">
        <v>196.96</v>
      </c>
      <c r="P308" s="123" t="s">
        <v>585</v>
      </c>
      <c r="Q308" s="127"/>
      <c r="R308" s="128"/>
      <c r="S308" s="126"/>
      <c r="T308" s="125" t="s">
        <v>1429</v>
      </c>
      <c r="U308" s="123" t="s">
        <v>560</v>
      </c>
      <c r="V308" s="125" t="s">
        <v>1675</v>
      </c>
      <c r="W308" s="125" t="s">
        <v>538</v>
      </c>
      <c r="X308" s="122"/>
    </row>
    <row r="309" spans="1:24" ht="30" x14ac:dyDescent="0.25">
      <c r="A309" s="123">
        <v>8302041</v>
      </c>
      <c r="B309" s="124" t="s">
        <v>66</v>
      </c>
      <c r="C309" s="125" t="s">
        <v>65</v>
      </c>
      <c r="D309" s="123">
        <v>143000</v>
      </c>
      <c r="E309" s="125" t="s">
        <v>626</v>
      </c>
      <c r="F309" s="126" t="s">
        <v>566</v>
      </c>
      <c r="G309" s="123" t="s">
        <v>560</v>
      </c>
      <c r="H309" s="127"/>
      <c r="I309" s="123">
        <v>1</v>
      </c>
      <c r="J309" s="125" t="s">
        <v>1430</v>
      </c>
      <c r="K309" s="128">
        <v>45238</v>
      </c>
      <c r="L309" s="128">
        <v>47065</v>
      </c>
      <c r="M309" s="129" t="s">
        <v>864</v>
      </c>
      <c r="N309" s="129"/>
      <c r="O309" s="130">
        <v>395.78</v>
      </c>
      <c r="P309" s="123" t="s">
        <v>563</v>
      </c>
      <c r="Q309" s="127"/>
      <c r="R309" s="128"/>
      <c r="S309" s="126" t="s">
        <v>1431</v>
      </c>
      <c r="T309" s="125" t="s">
        <v>1429</v>
      </c>
      <c r="U309" s="123" t="s">
        <v>560</v>
      </c>
      <c r="V309" s="125" t="s">
        <v>1675</v>
      </c>
      <c r="W309" s="125" t="s">
        <v>538</v>
      </c>
      <c r="X309" s="122"/>
    </row>
    <row r="310" spans="1:24" x14ac:dyDescent="0.25">
      <c r="A310" s="123">
        <v>8302375</v>
      </c>
      <c r="B310" s="124" t="s">
        <v>324</v>
      </c>
      <c r="C310" s="125" t="s">
        <v>323</v>
      </c>
      <c r="D310" s="123">
        <v>145010</v>
      </c>
      <c r="E310" s="125" t="s">
        <v>965</v>
      </c>
      <c r="F310" s="126" t="s">
        <v>569</v>
      </c>
      <c r="G310" s="123" t="s">
        <v>560</v>
      </c>
      <c r="H310" s="127"/>
      <c r="I310" s="123">
        <v>11</v>
      </c>
      <c r="J310" s="125" t="s">
        <v>1432</v>
      </c>
      <c r="K310" s="128">
        <v>44595</v>
      </c>
      <c r="L310" s="128">
        <v>46421</v>
      </c>
      <c r="M310" s="129" t="s">
        <v>562</v>
      </c>
      <c r="N310" s="129"/>
      <c r="O310" s="130">
        <v>187.89</v>
      </c>
      <c r="P310" s="123" t="s">
        <v>571</v>
      </c>
      <c r="Q310" s="127"/>
      <c r="R310" s="128"/>
      <c r="S310" s="126"/>
      <c r="T310" s="125" t="s">
        <v>967</v>
      </c>
      <c r="U310" s="123" t="s">
        <v>560</v>
      </c>
      <c r="V310" s="125" t="s">
        <v>1675</v>
      </c>
      <c r="W310" s="125" t="s">
        <v>538</v>
      </c>
      <c r="X310" s="122"/>
    </row>
    <row r="311" spans="1:24" ht="90" x14ac:dyDescent="0.25">
      <c r="A311" s="123">
        <v>8302344</v>
      </c>
      <c r="B311" s="124" t="s">
        <v>304</v>
      </c>
      <c r="C311" s="125" t="s">
        <v>303</v>
      </c>
      <c r="D311" s="123">
        <v>140210</v>
      </c>
      <c r="E311" s="125" t="s">
        <v>1433</v>
      </c>
      <c r="F311" s="126" t="s">
        <v>1434</v>
      </c>
      <c r="G311" s="123" t="s">
        <v>560</v>
      </c>
      <c r="H311" s="127"/>
      <c r="I311" s="123">
        <v>4</v>
      </c>
      <c r="J311" s="125" t="s">
        <v>995</v>
      </c>
      <c r="K311" s="128">
        <v>45627</v>
      </c>
      <c r="L311" s="128">
        <v>47453</v>
      </c>
      <c r="M311" s="129" t="s">
        <v>567</v>
      </c>
      <c r="N311" s="129"/>
      <c r="O311" s="130">
        <v>753</v>
      </c>
      <c r="P311" s="123" t="s">
        <v>563</v>
      </c>
      <c r="Q311" s="127"/>
      <c r="R311" s="128"/>
      <c r="S311" s="126" t="s">
        <v>1435</v>
      </c>
      <c r="T311" s="125" t="s">
        <v>1436</v>
      </c>
      <c r="U311" s="123" t="s">
        <v>560</v>
      </c>
      <c r="V311" s="125" t="s">
        <v>1675</v>
      </c>
      <c r="W311" s="125" t="s">
        <v>538</v>
      </c>
      <c r="X311" s="122"/>
    </row>
    <row r="312" spans="1:24" x14ac:dyDescent="0.25">
      <c r="A312" s="123">
        <v>8301013</v>
      </c>
      <c r="B312" s="124" t="s">
        <v>30</v>
      </c>
      <c r="C312" s="125" t="s">
        <v>29</v>
      </c>
      <c r="D312" s="123">
        <v>143000</v>
      </c>
      <c r="E312" s="125" t="s">
        <v>1437</v>
      </c>
      <c r="F312" s="126" t="s">
        <v>881</v>
      </c>
      <c r="G312" s="123" t="s">
        <v>560</v>
      </c>
      <c r="H312" s="127"/>
      <c r="I312" s="123">
        <v>1</v>
      </c>
      <c r="J312" s="125" t="s">
        <v>1376</v>
      </c>
      <c r="K312" s="128">
        <v>45618</v>
      </c>
      <c r="L312" s="128">
        <v>47444</v>
      </c>
      <c r="M312" s="129" t="s">
        <v>785</v>
      </c>
      <c r="N312" s="129"/>
      <c r="O312" s="130">
        <v>98.97</v>
      </c>
      <c r="P312" s="123" t="s">
        <v>563</v>
      </c>
      <c r="Q312" s="127"/>
      <c r="R312" s="128"/>
      <c r="S312" s="126"/>
      <c r="T312" s="125" t="s">
        <v>1438</v>
      </c>
      <c r="U312" s="123" t="s">
        <v>560</v>
      </c>
      <c r="V312" s="125" t="s">
        <v>1675</v>
      </c>
      <c r="W312" s="125" t="s">
        <v>538</v>
      </c>
      <c r="X312" s="125"/>
    </row>
    <row r="313" spans="1:24" x14ac:dyDescent="0.25">
      <c r="A313" s="123">
        <v>8302012</v>
      </c>
      <c r="B313" s="124" t="s">
        <v>52</v>
      </c>
      <c r="C313" s="125" t="s">
        <v>51</v>
      </c>
      <c r="D313" s="123">
        <v>145500</v>
      </c>
      <c r="E313" s="125" t="s">
        <v>1439</v>
      </c>
      <c r="F313" s="126" t="s">
        <v>1440</v>
      </c>
      <c r="G313" s="123" t="s">
        <v>560</v>
      </c>
      <c r="H313" s="127"/>
      <c r="I313" s="123">
        <v>32</v>
      </c>
      <c r="J313" s="125" t="s">
        <v>1441</v>
      </c>
      <c r="K313" s="128">
        <v>45494</v>
      </c>
      <c r="L313" s="128">
        <v>46589</v>
      </c>
      <c r="M313" s="129" t="s">
        <v>906</v>
      </c>
      <c r="N313" s="129"/>
      <c r="O313" s="130">
        <v>1353.83</v>
      </c>
      <c r="P313" s="123" t="s">
        <v>563</v>
      </c>
      <c r="Q313" s="127"/>
      <c r="R313" s="128"/>
      <c r="S313" s="126"/>
      <c r="T313" s="125" t="s">
        <v>1442</v>
      </c>
      <c r="U313" s="123" t="s">
        <v>560</v>
      </c>
      <c r="V313" s="125" t="s">
        <v>1675</v>
      </c>
      <c r="W313" s="125" t="s">
        <v>538</v>
      </c>
      <c r="X313" s="125" t="s">
        <v>1443</v>
      </c>
    </row>
    <row r="314" spans="1:24" ht="30" x14ac:dyDescent="0.25">
      <c r="A314" s="123">
        <v>8302041</v>
      </c>
      <c r="B314" s="124" t="s">
        <v>66</v>
      </c>
      <c r="C314" s="125" t="s">
        <v>65</v>
      </c>
      <c r="D314" s="123">
        <v>143000</v>
      </c>
      <c r="E314" s="125" t="s">
        <v>626</v>
      </c>
      <c r="F314" s="126" t="s">
        <v>566</v>
      </c>
      <c r="G314" s="123" t="s">
        <v>560</v>
      </c>
      <c r="H314" s="127"/>
      <c r="I314" s="123">
        <v>1</v>
      </c>
      <c r="J314" s="125" t="s">
        <v>1368</v>
      </c>
      <c r="K314" s="128">
        <v>44562</v>
      </c>
      <c r="L314" s="128">
        <v>46023</v>
      </c>
      <c r="M314" s="129" t="s">
        <v>567</v>
      </c>
      <c r="N314" s="129"/>
      <c r="O314" s="130">
        <v>74</v>
      </c>
      <c r="P314" s="123" t="s">
        <v>563</v>
      </c>
      <c r="Q314" s="127"/>
      <c r="R314" s="128"/>
      <c r="S314" s="126" t="s">
        <v>1444</v>
      </c>
      <c r="T314" s="125" t="s">
        <v>1429</v>
      </c>
      <c r="U314" s="123" t="s">
        <v>560</v>
      </c>
      <c r="V314" s="125" t="s">
        <v>1675</v>
      </c>
      <c r="W314" s="125" t="s">
        <v>538</v>
      </c>
      <c r="X314" s="122"/>
    </row>
    <row r="315" spans="1:24" ht="75" x14ac:dyDescent="0.25">
      <c r="A315" s="123">
        <v>8307005</v>
      </c>
      <c r="B315" s="124" t="s">
        <v>532</v>
      </c>
      <c r="C315" s="125" t="s">
        <v>531</v>
      </c>
      <c r="D315" s="123">
        <v>160150</v>
      </c>
      <c r="E315" s="125" t="s">
        <v>1445</v>
      </c>
      <c r="F315" s="126" t="s">
        <v>1446</v>
      </c>
      <c r="G315" s="123" t="s">
        <v>560</v>
      </c>
      <c r="H315" s="127"/>
      <c r="I315" s="123">
        <v>1</v>
      </c>
      <c r="J315" s="125" t="s">
        <v>1447</v>
      </c>
      <c r="K315" s="128">
        <v>45684</v>
      </c>
      <c r="L315" s="128">
        <v>46048</v>
      </c>
      <c r="M315" s="129" t="s">
        <v>694</v>
      </c>
      <c r="N315" s="129"/>
      <c r="O315" s="130">
        <v>0</v>
      </c>
      <c r="P315" s="123" t="s">
        <v>585</v>
      </c>
      <c r="Q315" s="127"/>
      <c r="R315" s="128"/>
      <c r="S315" s="126" t="s">
        <v>1448</v>
      </c>
      <c r="T315" s="125" t="s">
        <v>1449</v>
      </c>
      <c r="U315" s="123" t="s">
        <v>560</v>
      </c>
      <c r="V315" s="125" t="s">
        <v>1675</v>
      </c>
      <c r="W315" s="125" t="s">
        <v>538</v>
      </c>
      <c r="X315" s="125"/>
    </row>
    <row r="316" spans="1:24" x14ac:dyDescent="0.25">
      <c r="A316" s="123">
        <v>8303312</v>
      </c>
      <c r="B316" s="124" t="s">
        <v>466</v>
      </c>
      <c r="C316" s="125" t="s">
        <v>465</v>
      </c>
      <c r="D316" s="123">
        <v>143000</v>
      </c>
      <c r="E316" s="125" t="s">
        <v>1450</v>
      </c>
      <c r="F316" s="126" t="s">
        <v>566</v>
      </c>
      <c r="G316" s="123" t="s">
        <v>560</v>
      </c>
      <c r="H316" s="127"/>
      <c r="I316" s="123">
        <v>1</v>
      </c>
      <c r="J316" s="125" t="s">
        <v>1451</v>
      </c>
      <c r="K316" s="128">
        <v>45215</v>
      </c>
      <c r="L316" s="128">
        <v>47042</v>
      </c>
      <c r="M316" s="129" t="s">
        <v>567</v>
      </c>
      <c r="N316" s="129"/>
      <c r="O316" s="130">
        <v>118.36</v>
      </c>
      <c r="P316" s="123" t="s">
        <v>563</v>
      </c>
      <c r="Q316" s="127"/>
      <c r="R316" s="128"/>
      <c r="S316" s="126"/>
      <c r="T316" s="125" t="s">
        <v>1452</v>
      </c>
      <c r="U316" s="123" t="s">
        <v>560</v>
      </c>
      <c r="V316" s="125" t="s">
        <v>1675</v>
      </c>
      <c r="W316" s="125" t="s">
        <v>538</v>
      </c>
      <c r="X316" s="122"/>
    </row>
    <row r="317" spans="1:24" x14ac:dyDescent="0.25">
      <c r="A317" s="123">
        <v>8303312</v>
      </c>
      <c r="B317" s="124" t="s">
        <v>466</v>
      </c>
      <c r="C317" s="125" t="s">
        <v>465</v>
      </c>
      <c r="D317" s="123">
        <v>140010</v>
      </c>
      <c r="E317" s="125" t="s">
        <v>1450</v>
      </c>
      <c r="F317" s="126" t="s">
        <v>1453</v>
      </c>
      <c r="G317" s="123" t="s">
        <v>560</v>
      </c>
      <c r="H317" s="127"/>
      <c r="I317" s="123">
        <v>2</v>
      </c>
      <c r="J317" s="125" t="s">
        <v>1454</v>
      </c>
      <c r="K317" s="128">
        <v>45418</v>
      </c>
      <c r="L317" s="128">
        <v>46512</v>
      </c>
      <c r="M317" s="129" t="s">
        <v>590</v>
      </c>
      <c r="N317" s="129"/>
      <c r="O317" s="130">
        <v>21.6</v>
      </c>
      <c r="P317" s="123" t="s">
        <v>585</v>
      </c>
      <c r="Q317" s="127"/>
      <c r="R317" s="128"/>
      <c r="S317" s="126"/>
      <c r="T317" s="125" t="s">
        <v>1452</v>
      </c>
      <c r="U317" s="123" t="s">
        <v>560</v>
      </c>
      <c r="V317" s="125" t="s">
        <v>1675</v>
      </c>
      <c r="W317" s="125" t="s">
        <v>538</v>
      </c>
      <c r="X317" s="122"/>
    </row>
    <row r="318" spans="1:24" ht="45" x14ac:dyDescent="0.25">
      <c r="A318" s="123">
        <v>8303079</v>
      </c>
      <c r="B318" s="124" t="s">
        <v>422</v>
      </c>
      <c r="C318" s="125" t="s">
        <v>421</v>
      </c>
      <c r="D318" s="123">
        <v>146140</v>
      </c>
      <c r="E318" s="125" t="s">
        <v>1099</v>
      </c>
      <c r="F318" s="126" t="s">
        <v>1253</v>
      </c>
      <c r="G318" s="123" t="s">
        <v>923</v>
      </c>
      <c r="H318" s="127">
        <v>50000</v>
      </c>
      <c r="I318" s="123">
        <v>1</v>
      </c>
      <c r="J318" s="125" t="s">
        <v>1317</v>
      </c>
      <c r="K318" s="128">
        <v>45588</v>
      </c>
      <c r="L318" s="128">
        <v>47413</v>
      </c>
      <c r="M318" s="129" t="s">
        <v>562</v>
      </c>
      <c r="N318" s="129"/>
      <c r="O318" s="130">
        <v>647</v>
      </c>
      <c r="P318" s="123" t="s">
        <v>571</v>
      </c>
      <c r="Q318" s="127">
        <v>5823</v>
      </c>
      <c r="R318" s="128">
        <v>45588</v>
      </c>
      <c r="S318" s="126" t="s">
        <v>1455</v>
      </c>
      <c r="T318" s="125" t="s">
        <v>1102</v>
      </c>
      <c r="U318" s="123" t="s">
        <v>560</v>
      </c>
      <c r="V318" s="125" t="s">
        <v>1675</v>
      </c>
      <c r="W318" s="125" t="s">
        <v>538</v>
      </c>
      <c r="X318" s="122"/>
    </row>
    <row r="319" spans="1:24" x14ac:dyDescent="0.25">
      <c r="A319" s="123">
        <v>8303061</v>
      </c>
      <c r="B319" s="124" t="s">
        <v>402</v>
      </c>
      <c r="C319" s="125" t="s">
        <v>401</v>
      </c>
      <c r="D319" s="123">
        <v>143040</v>
      </c>
      <c r="E319" s="125" t="s">
        <v>1456</v>
      </c>
      <c r="F319" s="126" t="s">
        <v>566</v>
      </c>
      <c r="G319" s="123" t="s">
        <v>560</v>
      </c>
      <c r="H319" s="127"/>
      <c r="I319" s="123">
        <v>1</v>
      </c>
      <c r="J319" s="125" t="s">
        <v>1368</v>
      </c>
      <c r="K319" s="128">
        <v>45681</v>
      </c>
      <c r="L319" s="128">
        <v>47506</v>
      </c>
      <c r="M319" s="129" t="s">
        <v>567</v>
      </c>
      <c r="N319" s="129"/>
      <c r="O319" s="130">
        <v>160.91999999999999</v>
      </c>
      <c r="P319" s="123" t="s">
        <v>563</v>
      </c>
      <c r="Q319" s="127"/>
      <c r="R319" s="128"/>
      <c r="S319" s="126"/>
      <c r="T319" s="125" t="s">
        <v>1457</v>
      </c>
      <c r="U319" s="123" t="s">
        <v>560</v>
      </c>
      <c r="V319" s="125" t="s">
        <v>1675</v>
      </c>
      <c r="W319" s="125" t="s">
        <v>538</v>
      </c>
      <c r="X319" s="122"/>
    </row>
    <row r="320" spans="1:24" x14ac:dyDescent="0.25">
      <c r="A320" s="123">
        <v>8302115</v>
      </c>
      <c r="B320" s="124" t="s">
        <v>144</v>
      </c>
      <c r="C320" s="125" t="s">
        <v>143</v>
      </c>
      <c r="D320" s="123">
        <v>143000</v>
      </c>
      <c r="E320" s="125" t="s">
        <v>1458</v>
      </c>
      <c r="F320" s="126" t="s">
        <v>566</v>
      </c>
      <c r="G320" s="123" t="s">
        <v>560</v>
      </c>
      <c r="H320" s="127"/>
      <c r="I320" s="123">
        <v>1</v>
      </c>
      <c r="J320" s="125" t="s">
        <v>1368</v>
      </c>
      <c r="K320" s="128">
        <v>44943</v>
      </c>
      <c r="L320" s="128">
        <v>46769</v>
      </c>
      <c r="M320" s="129" t="s">
        <v>567</v>
      </c>
      <c r="N320" s="129"/>
      <c r="O320" s="130">
        <v>150</v>
      </c>
      <c r="P320" s="123" t="s">
        <v>563</v>
      </c>
      <c r="Q320" s="127"/>
      <c r="R320" s="128"/>
      <c r="S320" s="126"/>
      <c r="T320" s="125" t="s">
        <v>1459</v>
      </c>
      <c r="U320" s="123" t="s">
        <v>560</v>
      </c>
      <c r="V320" s="125" t="s">
        <v>1675</v>
      </c>
      <c r="W320" s="125" t="s">
        <v>538</v>
      </c>
      <c r="X320" s="122"/>
    </row>
    <row r="321" spans="1:24" x14ac:dyDescent="0.25">
      <c r="A321" s="123">
        <v>8307005</v>
      </c>
      <c r="B321" s="124" t="s">
        <v>532</v>
      </c>
      <c r="C321" s="125" t="s">
        <v>531</v>
      </c>
      <c r="D321" s="123">
        <v>124000</v>
      </c>
      <c r="E321" s="125" t="s">
        <v>1445</v>
      </c>
      <c r="F321" s="126" t="s">
        <v>859</v>
      </c>
      <c r="G321" s="123" t="s">
        <v>560</v>
      </c>
      <c r="H321" s="127"/>
      <c r="I321" s="123">
        <v>1</v>
      </c>
      <c r="J321" s="125" t="s">
        <v>1460</v>
      </c>
      <c r="K321" s="128">
        <v>45687</v>
      </c>
      <c r="L321" s="128">
        <v>46416</v>
      </c>
      <c r="M321" s="129" t="s">
        <v>698</v>
      </c>
      <c r="N321" s="129"/>
      <c r="O321" s="130">
        <v>66.3</v>
      </c>
      <c r="P321" s="123" t="s">
        <v>563</v>
      </c>
      <c r="Q321" s="127"/>
      <c r="R321" s="128"/>
      <c r="S321" s="126"/>
      <c r="T321" s="125" t="s">
        <v>1449</v>
      </c>
      <c r="U321" s="123" t="s">
        <v>560</v>
      </c>
      <c r="V321" s="125" t="s">
        <v>1675</v>
      </c>
      <c r="W321" s="125" t="s">
        <v>538</v>
      </c>
      <c r="X321" s="125"/>
    </row>
    <row r="322" spans="1:24" x14ac:dyDescent="0.25">
      <c r="A322" s="123">
        <v>8302132</v>
      </c>
      <c r="B322" s="124" t="s">
        <v>154</v>
      </c>
      <c r="C322" s="125" t="s">
        <v>153</v>
      </c>
      <c r="D322" s="123">
        <v>126010</v>
      </c>
      <c r="E322" s="125" t="s">
        <v>770</v>
      </c>
      <c r="F322" s="126" t="s">
        <v>1146</v>
      </c>
      <c r="G322" s="123" t="s">
        <v>560</v>
      </c>
      <c r="H322" s="127"/>
      <c r="I322" s="123">
        <v>2</v>
      </c>
      <c r="J322" s="125" t="s">
        <v>1454</v>
      </c>
      <c r="K322" s="128">
        <v>45566</v>
      </c>
      <c r="L322" s="128">
        <v>45930</v>
      </c>
      <c r="M322" s="129" t="s">
        <v>694</v>
      </c>
      <c r="N322" s="129">
        <v>2030</v>
      </c>
      <c r="O322" s="130">
        <v>38.880000000000003</v>
      </c>
      <c r="P322" s="123" t="s">
        <v>585</v>
      </c>
      <c r="Q322" s="127"/>
      <c r="R322" s="128"/>
      <c r="S322" s="126"/>
      <c r="T322" s="125" t="s">
        <v>1461</v>
      </c>
      <c r="U322" s="123" t="s">
        <v>560</v>
      </c>
      <c r="V322" s="125" t="s">
        <v>1675</v>
      </c>
      <c r="W322" s="125" t="s">
        <v>538</v>
      </c>
      <c r="X322" s="122"/>
    </row>
    <row r="323" spans="1:24" x14ac:dyDescent="0.25">
      <c r="A323" s="123">
        <v>8302101</v>
      </c>
      <c r="B323" s="124" t="s">
        <v>126</v>
      </c>
      <c r="C323" s="125" t="s">
        <v>125</v>
      </c>
      <c r="D323" s="123">
        <v>143000</v>
      </c>
      <c r="E323" s="125" t="s">
        <v>1462</v>
      </c>
      <c r="F323" s="126" t="s">
        <v>1463</v>
      </c>
      <c r="G323" s="123" t="s">
        <v>560</v>
      </c>
      <c r="H323" s="127"/>
      <c r="I323" s="123">
        <v>3</v>
      </c>
      <c r="J323" s="125" t="s">
        <v>1464</v>
      </c>
      <c r="K323" s="128">
        <v>45722</v>
      </c>
      <c r="L323" s="128">
        <v>47548</v>
      </c>
      <c r="M323" s="129" t="s">
        <v>567</v>
      </c>
      <c r="N323" s="129"/>
      <c r="O323" s="130">
        <v>241.6</v>
      </c>
      <c r="P323" s="123" t="s">
        <v>563</v>
      </c>
      <c r="Q323" s="127"/>
      <c r="R323" s="128"/>
      <c r="S323" s="126"/>
      <c r="T323" s="125" t="s">
        <v>1465</v>
      </c>
      <c r="U323" s="123" t="s">
        <v>560</v>
      </c>
      <c r="V323" s="125" t="s">
        <v>1675</v>
      </c>
      <c r="W323" s="125" t="s">
        <v>538</v>
      </c>
      <c r="X323" s="122"/>
    </row>
    <row r="324" spans="1:24" ht="75" x14ac:dyDescent="0.25">
      <c r="A324" s="123">
        <v>8302101</v>
      </c>
      <c r="B324" s="124" t="s">
        <v>126</v>
      </c>
      <c r="C324" s="125" t="s">
        <v>125</v>
      </c>
      <c r="D324" s="123">
        <v>140060</v>
      </c>
      <c r="E324" s="125" t="s">
        <v>1462</v>
      </c>
      <c r="F324" s="126" t="s">
        <v>1466</v>
      </c>
      <c r="G324" s="123" t="s">
        <v>560</v>
      </c>
      <c r="H324" s="127"/>
      <c r="I324" s="123">
        <v>61</v>
      </c>
      <c r="J324" s="125" t="s">
        <v>1454</v>
      </c>
      <c r="K324" s="128">
        <v>45429</v>
      </c>
      <c r="L324" s="128">
        <v>46524</v>
      </c>
      <c r="M324" s="129" t="s">
        <v>590</v>
      </c>
      <c r="N324" s="129"/>
      <c r="O324" s="130">
        <v>1905.63</v>
      </c>
      <c r="P324" s="123" t="s">
        <v>585</v>
      </c>
      <c r="Q324" s="127"/>
      <c r="R324" s="128"/>
      <c r="S324" s="126" t="s">
        <v>1467</v>
      </c>
      <c r="T324" s="125" t="s">
        <v>1465</v>
      </c>
      <c r="U324" s="123" t="s">
        <v>560</v>
      </c>
      <c r="V324" s="125" t="s">
        <v>1675</v>
      </c>
      <c r="W324" s="125" t="s">
        <v>538</v>
      </c>
      <c r="X324" s="122"/>
    </row>
    <row r="325" spans="1:24" ht="30" x14ac:dyDescent="0.25">
      <c r="A325" s="123">
        <v>8303009</v>
      </c>
      <c r="B325" s="124" t="s">
        <v>346</v>
      </c>
      <c r="C325" s="125" t="s">
        <v>345</v>
      </c>
      <c r="D325" s="123">
        <v>143010</v>
      </c>
      <c r="E325" s="125" t="s">
        <v>1007</v>
      </c>
      <c r="F325" s="126" t="s">
        <v>1468</v>
      </c>
      <c r="G325" s="123" t="s">
        <v>560</v>
      </c>
      <c r="H325" s="127"/>
      <c r="I325" s="123">
        <v>1</v>
      </c>
      <c r="J325" s="125" t="s">
        <v>1368</v>
      </c>
      <c r="K325" s="128">
        <v>45717</v>
      </c>
      <c r="L325" s="128">
        <v>47543</v>
      </c>
      <c r="M325" s="129" t="s">
        <v>562</v>
      </c>
      <c r="N325" s="129"/>
      <c r="O325" s="130">
        <v>148.44</v>
      </c>
      <c r="P325" s="123" t="s">
        <v>563</v>
      </c>
      <c r="Q325" s="127"/>
      <c r="R325" s="128"/>
      <c r="S325" s="126" t="s">
        <v>1469</v>
      </c>
      <c r="T325" s="125" t="s">
        <v>1008</v>
      </c>
      <c r="U325" s="123" t="s">
        <v>560</v>
      </c>
      <c r="V325" s="125" t="s">
        <v>1675</v>
      </c>
      <c r="W325" s="125" t="s">
        <v>538</v>
      </c>
      <c r="X325" s="122"/>
    </row>
    <row r="326" spans="1:24" ht="75" x14ac:dyDescent="0.25">
      <c r="A326" s="123">
        <v>8301019</v>
      </c>
      <c r="B326" s="124" t="s">
        <v>36</v>
      </c>
      <c r="C326" s="125" t="s">
        <v>35</v>
      </c>
      <c r="D326" s="123">
        <v>120000</v>
      </c>
      <c r="E326" s="125" t="s">
        <v>565</v>
      </c>
      <c r="F326" s="126" t="s">
        <v>1470</v>
      </c>
      <c r="G326" s="123" t="s">
        <v>560</v>
      </c>
      <c r="H326" s="1"/>
      <c r="I326" s="123">
        <v>3</v>
      </c>
      <c r="J326" s="125" t="s">
        <v>583</v>
      </c>
      <c r="K326" s="128">
        <v>2958352</v>
      </c>
      <c r="L326" s="128">
        <v>2958352</v>
      </c>
      <c r="M326" s="129" t="s">
        <v>1471</v>
      </c>
      <c r="N326" s="129"/>
      <c r="O326" s="2">
        <v>160.22</v>
      </c>
      <c r="P326" s="123" t="s">
        <v>585</v>
      </c>
      <c r="Q326" s="127"/>
      <c r="R326" s="128"/>
      <c r="S326" s="126" t="s">
        <v>1471</v>
      </c>
      <c r="T326" s="125" t="s">
        <v>568</v>
      </c>
      <c r="U326" s="123" t="s">
        <v>560</v>
      </c>
      <c r="V326" s="125" t="s">
        <v>1675</v>
      </c>
      <c r="W326" s="125" t="s">
        <v>538</v>
      </c>
      <c r="X326" s="126" t="s">
        <v>1472</v>
      </c>
    </row>
    <row r="327" spans="1:24" ht="45" x14ac:dyDescent="0.25">
      <c r="A327" s="123">
        <v>8303312</v>
      </c>
      <c r="B327" s="124" t="s">
        <v>466</v>
      </c>
      <c r="C327" s="125" t="s">
        <v>465</v>
      </c>
      <c r="D327" s="123">
        <v>145010</v>
      </c>
      <c r="E327" s="125" t="s">
        <v>1450</v>
      </c>
      <c r="F327" s="126" t="s">
        <v>1473</v>
      </c>
      <c r="G327" s="123" t="s">
        <v>560</v>
      </c>
      <c r="H327" s="131"/>
      <c r="I327" s="123">
        <v>5</v>
      </c>
      <c r="J327" s="125" t="s">
        <v>1474</v>
      </c>
      <c r="K327" s="128">
        <v>44614</v>
      </c>
      <c r="L327" s="128">
        <v>46440</v>
      </c>
      <c r="M327" s="129" t="s">
        <v>567</v>
      </c>
      <c r="N327" s="129"/>
      <c r="O327" s="133">
        <v>180</v>
      </c>
      <c r="P327" s="123" t="s">
        <v>563</v>
      </c>
      <c r="Q327" s="127"/>
      <c r="R327" s="128"/>
      <c r="S327" s="126"/>
      <c r="T327" s="125" t="s">
        <v>1452</v>
      </c>
      <c r="U327" s="123" t="s">
        <v>560</v>
      </c>
      <c r="V327" s="125" t="s">
        <v>1675</v>
      </c>
      <c r="W327" s="125" t="s">
        <v>538</v>
      </c>
      <c r="X327" s="126"/>
    </row>
    <row r="328" spans="1:24" ht="60" x14ac:dyDescent="0.25">
      <c r="A328" s="123">
        <v>8302068</v>
      </c>
      <c r="B328" s="124" t="s">
        <v>96</v>
      </c>
      <c r="C328" s="125" t="s">
        <v>95</v>
      </c>
      <c r="D328" s="123">
        <v>143000</v>
      </c>
      <c r="E328" s="125" t="s">
        <v>1386</v>
      </c>
      <c r="F328" s="126" t="s">
        <v>566</v>
      </c>
      <c r="G328" s="123" t="s">
        <v>560</v>
      </c>
      <c r="H328" s="131"/>
      <c r="I328" s="123">
        <v>1</v>
      </c>
      <c r="J328" s="125" t="s">
        <v>1475</v>
      </c>
      <c r="K328" s="128">
        <v>45717</v>
      </c>
      <c r="L328" s="128">
        <v>46811</v>
      </c>
      <c r="M328" s="129" t="s">
        <v>590</v>
      </c>
      <c r="N328" s="129"/>
      <c r="O328" s="133">
        <v>143.72999999999999</v>
      </c>
      <c r="P328" s="123" t="s">
        <v>563</v>
      </c>
      <c r="Q328" s="127"/>
      <c r="R328" s="128"/>
      <c r="S328" s="126"/>
      <c r="T328" s="125" t="s">
        <v>676</v>
      </c>
      <c r="U328" s="123" t="s">
        <v>560</v>
      </c>
      <c r="V328" s="125" t="s">
        <v>1675</v>
      </c>
      <c r="W328" s="125" t="s">
        <v>538</v>
      </c>
      <c r="X328" s="126" t="s">
        <v>1476</v>
      </c>
    </row>
    <row r="329" spans="1:24" x14ac:dyDescent="0.25">
      <c r="A329" s="123">
        <v>8302105</v>
      </c>
      <c r="B329" s="124" t="s">
        <v>134</v>
      </c>
      <c r="C329" s="125" t="s">
        <v>133</v>
      </c>
      <c r="D329" s="123">
        <v>143000</v>
      </c>
      <c r="E329" s="125" t="s">
        <v>739</v>
      </c>
      <c r="F329" s="126" t="s">
        <v>566</v>
      </c>
      <c r="G329" s="123" t="s">
        <v>560</v>
      </c>
      <c r="H329" s="131"/>
      <c r="I329" s="123">
        <v>2</v>
      </c>
      <c r="J329" s="125" t="s">
        <v>658</v>
      </c>
      <c r="K329" s="128">
        <v>45743</v>
      </c>
      <c r="L329" s="128">
        <v>45834</v>
      </c>
      <c r="M329" s="129" t="s">
        <v>1477</v>
      </c>
      <c r="N329" s="129"/>
      <c r="O329" s="133">
        <v>1100</v>
      </c>
      <c r="P329" s="123" t="s">
        <v>563</v>
      </c>
      <c r="Q329" s="127"/>
      <c r="R329" s="128"/>
      <c r="S329" s="126"/>
      <c r="T329" s="125" t="s">
        <v>742</v>
      </c>
      <c r="U329" s="123" t="s">
        <v>560</v>
      </c>
      <c r="V329" s="125" t="s">
        <v>1675</v>
      </c>
      <c r="W329" s="125" t="s">
        <v>538</v>
      </c>
      <c r="X329" s="126"/>
    </row>
    <row r="330" spans="1:24" x14ac:dyDescent="0.25">
      <c r="A330" s="123">
        <v>8302018</v>
      </c>
      <c r="B330" s="124" t="s">
        <v>58</v>
      </c>
      <c r="C330" s="125" t="s">
        <v>57</v>
      </c>
      <c r="D330" s="123">
        <v>126010</v>
      </c>
      <c r="E330" s="125" t="s">
        <v>1478</v>
      </c>
      <c r="F330" s="126" t="s">
        <v>1479</v>
      </c>
      <c r="G330" s="123" t="s">
        <v>560</v>
      </c>
      <c r="H330" s="131"/>
      <c r="I330" s="123">
        <v>4</v>
      </c>
      <c r="J330" s="125" t="s">
        <v>583</v>
      </c>
      <c r="K330" s="128">
        <v>45658</v>
      </c>
      <c r="L330" s="128">
        <v>46022</v>
      </c>
      <c r="M330" s="129" t="s">
        <v>584</v>
      </c>
      <c r="N330" s="129" t="s">
        <v>1480</v>
      </c>
      <c r="O330" s="133">
        <v>208.13</v>
      </c>
      <c r="P330" s="123" t="s">
        <v>585</v>
      </c>
      <c r="Q330" s="127"/>
      <c r="R330" s="128"/>
      <c r="S330" s="126"/>
      <c r="T330" s="125" t="s">
        <v>1481</v>
      </c>
      <c r="U330" s="123" t="s">
        <v>560</v>
      </c>
      <c r="V330" s="125" t="s">
        <v>1675</v>
      </c>
      <c r="W330" s="125" t="s">
        <v>538</v>
      </c>
      <c r="X330" s="126"/>
    </row>
    <row r="331" spans="1:24" ht="30" x14ac:dyDescent="0.25">
      <c r="A331" s="123">
        <v>8302109</v>
      </c>
      <c r="B331" s="124" t="s">
        <v>140</v>
      </c>
      <c r="C331" s="125" t="s">
        <v>139</v>
      </c>
      <c r="D331" s="123">
        <v>140060</v>
      </c>
      <c r="E331" s="125" t="s">
        <v>755</v>
      </c>
      <c r="F331" s="126" t="s">
        <v>1482</v>
      </c>
      <c r="G331" s="123" t="s">
        <v>560</v>
      </c>
      <c r="H331" s="131"/>
      <c r="I331" s="123">
        <v>1</v>
      </c>
      <c r="J331" s="125" t="s">
        <v>1483</v>
      </c>
      <c r="K331" s="128">
        <v>45719</v>
      </c>
      <c r="L331" s="128">
        <v>46083</v>
      </c>
      <c r="M331" s="129" t="s">
        <v>584</v>
      </c>
      <c r="N331" s="129" t="s">
        <v>590</v>
      </c>
      <c r="O331" s="133">
        <v>414</v>
      </c>
      <c r="P331" s="123" t="s">
        <v>585</v>
      </c>
      <c r="Q331" s="127"/>
      <c r="R331" s="128"/>
      <c r="S331" s="126" t="s">
        <v>1484</v>
      </c>
      <c r="T331" s="125" t="s">
        <v>757</v>
      </c>
      <c r="U331" s="123" t="s">
        <v>560</v>
      </c>
      <c r="V331" s="125" t="s">
        <v>1675</v>
      </c>
      <c r="W331" s="125" t="s">
        <v>538</v>
      </c>
      <c r="X331" s="126"/>
    </row>
    <row r="332" spans="1:24" x14ac:dyDescent="0.25">
      <c r="A332" s="123">
        <v>8301018</v>
      </c>
      <c r="B332" s="124" t="s">
        <v>34</v>
      </c>
      <c r="C332" s="125" t="s">
        <v>33</v>
      </c>
      <c r="D332" s="123">
        <v>143000</v>
      </c>
      <c r="E332" s="125" t="s">
        <v>1485</v>
      </c>
      <c r="F332" s="126" t="s">
        <v>1486</v>
      </c>
      <c r="G332" s="123" t="s">
        <v>560</v>
      </c>
      <c r="H332" s="131"/>
      <c r="I332" s="123">
        <v>1</v>
      </c>
      <c r="J332" s="125" t="s">
        <v>1487</v>
      </c>
      <c r="K332" s="128">
        <v>44369</v>
      </c>
      <c r="L332" s="128">
        <v>46194</v>
      </c>
      <c r="M332" s="129" t="s">
        <v>567</v>
      </c>
      <c r="N332" s="129"/>
      <c r="O332" s="133">
        <v>130</v>
      </c>
      <c r="P332" s="123" t="s">
        <v>571</v>
      </c>
      <c r="Q332" s="127"/>
      <c r="R332" s="128"/>
      <c r="S332" s="126"/>
      <c r="T332" s="125" t="s">
        <v>1488</v>
      </c>
      <c r="U332" s="123" t="s">
        <v>560</v>
      </c>
      <c r="V332" s="125" t="s">
        <v>1675</v>
      </c>
      <c r="W332" s="125" t="s">
        <v>538</v>
      </c>
      <c r="X332" s="126"/>
    </row>
    <row r="333" spans="1:24" x14ac:dyDescent="0.25">
      <c r="A333" s="123">
        <v>8302254</v>
      </c>
      <c r="B333" s="124" t="s">
        <v>238</v>
      </c>
      <c r="C333" s="125" t="s">
        <v>237</v>
      </c>
      <c r="D333" s="123">
        <v>143010</v>
      </c>
      <c r="E333" s="125" t="s">
        <v>1489</v>
      </c>
      <c r="F333" s="126" t="s">
        <v>1490</v>
      </c>
      <c r="G333" s="123" t="s">
        <v>560</v>
      </c>
      <c r="H333" s="131"/>
      <c r="I333" s="123">
        <v>2</v>
      </c>
      <c r="J333" s="125" t="s">
        <v>1368</v>
      </c>
      <c r="K333" s="128">
        <v>44986</v>
      </c>
      <c r="L333" s="128">
        <v>46812</v>
      </c>
      <c r="M333" s="129" t="s">
        <v>562</v>
      </c>
      <c r="N333" s="129"/>
      <c r="O333" s="133">
        <v>290.3</v>
      </c>
      <c r="P333" s="123" t="s">
        <v>563</v>
      </c>
      <c r="Q333" s="127"/>
      <c r="R333" s="128"/>
      <c r="S333" s="126"/>
      <c r="T333" s="125" t="s">
        <v>1491</v>
      </c>
      <c r="U333" s="123" t="s">
        <v>560</v>
      </c>
      <c r="V333" s="125" t="s">
        <v>1675</v>
      </c>
      <c r="W333" s="125" t="s">
        <v>538</v>
      </c>
      <c r="X333" s="126"/>
    </row>
    <row r="334" spans="1:24" ht="45" x14ac:dyDescent="0.25">
      <c r="A334" s="123">
        <v>8302254</v>
      </c>
      <c r="B334" s="124" t="s">
        <v>238</v>
      </c>
      <c r="C334" s="125" t="s">
        <v>237</v>
      </c>
      <c r="D334" s="123">
        <v>145500</v>
      </c>
      <c r="E334" s="125" t="s">
        <v>1489</v>
      </c>
      <c r="F334" s="126" t="s">
        <v>569</v>
      </c>
      <c r="G334" s="123" t="s">
        <v>560</v>
      </c>
      <c r="H334" s="131"/>
      <c r="I334" s="123">
        <v>5</v>
      </c>
      <c r="J334" s="125" t="s">
        <v>1492</v>
      </c>
      <c r="K334" s="128">
        <v>45349</v>
      </c>
      <c r="L334" s="128">
        <v>46444</v>
      </c>
      <c r="M334" s="129" t="s">
        <v>590</v>
      </c>
      <c r="N334" s="129"/>
      <c r="O334" s="133">
        <v>1427.4</v>
      </c>
      <c r="P334" s="123" t="s">
        <v>585</v>
      </c>
      <c r="Q334" s="127"/>
      <c r="R334" s="128"/>
      <c r="S334" s="126" t="s">
        <v>1493</v>
      </c>
      <c r="T334" s="125" t="s">
        <v>1491</v>
      </c>
      <c r="U334" s="123" t="s">
        <v>560</v>
      </c>
      <c r="V334" s="125" t="s">
        <v>1675</v>
      </c>
      <c r="W334" s="125" t="s">
        <v>538</v>
      </c>
      <c r="X334" s="126" t="s">
        <v>1494</v>
      </c>
    </row>
    <row r="335" spans="1:24" ht="45" x14ac:dyDescent="0.25">
      <c r="A335" s="123">
        <v>8303041</v>
      </c>
      <c r="B335" s="124" t="s">
        <v>386</v>
      </c>
      <c r="C335" s="125" t="s">
        <v>385</v>
      </c>
      <c r="D335" s="123">
        <v>143000</v>
      </c>
      <c r="E335" s="125" t="s">
        <v>1495</v>
      </c>
      <c r="F335" s="126" t="s">
        <v>1496</v>
      </c>
      <c r="G335" s="123" t="s">
        <v>560</v>
      </c>
      <c r="H335" s="131"/>
      <c r="I335" s="132">
        <v>1</v>
      </c>
      <c r="J335" s="125" t="s">
        <v>574</v>
      </c>
      <c r="K335" s="128">
        <v>45726</v>
      </c>
      <c r="L335" s="128">
        <v>47551</v>
      </c>
      <c r="M335" s="129" t="s">
        <v>562</v>
      </c>
      <c r="N335" s="129"/>
      <c r="O335" s="133">
        <v>84.21</v>
      </c>
      <c r="P335" s="123" t="s">
        <v>563</v>
      </c>
      <c r="Q335" s="127"/>
      <c r="R335" s="128"/>
      <c r="S335" s="126"/>
      <c r="T335" s="125" t="s">
        <v>1062</v>
      </c>
      <c r="U335" s="123" t="s">
        <v>560</v>
      </c>
      <c r="V335" s="125" t="s">
        <v>1675</v>
      </c>
      <c r="W335" s="125" t="s">
        <v>538</v>
      </c>
      <c r="X335" s="126" t="s">
        <v>1494</v>
      </c>
    </row>
    <row r="336" spans="1:24" ht="45" x14ac:dyDescent="0.25">
      <c r="A336" s="123">
        <v>8303070</v>
      </c>
      <c r="B336" s="124" t="s">
        <v>410</v>
      </c>
      <c r="C336" s="125" t="s">
        <v>409</v>
      </c>
      <c r="D336" s="123">
        <v>143040</v>
      </c>
      <c r="E336" s="125" t="s">
        <v>1083</v>
      </c>
      <c r="F336" s="126" t="s">
        <v>1084</v>
      </c>
      <c r="G336" s="123" t="s">
        <v>560</v>
      </c>
      <c r="H336" s="1"/>
      <c r="I336" s="132">
        <v>1</v>
      </c>
      <c r="J336" s="125" t="s">
        <v>561</v>
      </c>
      <c r="K336" s="128">
        <v>44683</v>
      </c>
      <c r="L336" s="128">
        <v>46418</v>
      </c>
      <c r="M336" s="129" t="s">
        <v>1085</v>
      </c>
      <c r="N336" s="129" t="s">
        <v>590</v>
      </c>
      <c r="O336" s="2">
        <v>500</v>
      </c>
      <c r="P336" s="123" t="s">
        <v>563</v>
      </c>
      <c r="Q336" s="127"/>
      <c r="R336" s="128"/>
      <c r="S336" s="126" t="s">
        <v>1431</v>
      </c>
      <c r="T336" s="125" t="s">
        <v>1086</v>
      </c>
      <c r="U336" s="123" t="s">
        <v>560</v>
      </c>
      <c r="V336" s="125" t="s">
        <v>1675</v>
      </c>
      <c r="W336" s="125" t="s">
        <v>538</v>
      </c>
      <c r="X336" s="126" t="s">
        <v>1494</v>
      </c>
    </row>
    <row r="337" spans="1:24" ht="45" x14ac:dyDescent="0.25">
      <c r="A337" s="138">
        <v>8302260</v>
      </c>
      <c r="B337" s="129" t="s">
        <v>246</v>
      </c>
      <c r="C337" s="126" t="s">
        <v>245</v>
      </c>
      <c r="D337" s="138"/>
      <c r="E337" s="126" t="s">
        <v>1497</v>
      </c>
      <c r="F337" s="126" t="s">
        <v>1498</v>
      </c>
      <c r="G337" s="138" t="s">
        <v>560</v>
      </c>
      <c r="H337" s="139"/>
      <c r="I337" s="140">
        <v>1</v>
      </c>
      <c r="J337" s="126" t="s">
        <v>949</v>
      </c>
      <c r="K337" s="141">
        <v>44545</v>
      </c>
      <c r="L337" s="141">
        <v>46370</v>
      </c>
      <c r="M337" s="129" t="s">
        <v>562</v>
      </c>
      <c r="N337" s="129"/>
      <c r="O337" s="142">
        <v>138.05000000000001</v>
      </c>
      <c r="P337" s="138" t="s">
        <v>563</v>
      </c>
      <c r="Q337" s="143">
        <v>138.05000000000001</v>
      </c>
      <c r="R337" s="141">
        <v>44545</v>
      </c>
      <c r="S337" s="126"/>
      <c r="T337" s="126" t="s">
        <v>1499</v>
      </c>
      <c r="U337" s="138" t="s">
        <v>560</v>
      </c>
      <c r="V337" s="125" t="s">
        <v>1675</v>
      </c>
      <c r="W337" s="125" t="s">
        <v>538</v>
      </c>
      <c r="X337" s="126" t="s">
        <v>1494</v>
      </c>
    </row>
    <row r="338" spans="1:24" ht="75" x14ac:dyDescent="0.25">
      <c r="A338" s="123">
        <v>8303106</v>
      </c>
      <c r="B338" s="124" t="s">
        <v>446</v>
      </c>
      <c r="C338" s="125" t="s">
        <v>445</v>
      </c>
      <c r="D338" s="123">
        <v>143000</v>
      </c>
      <c r="E338" s="125" t="s">
        <v>1500</v>
      </c>
      <c r="F338" s="126" t="s">
        <v>1501</v>
      </c>
      <c r="G338" s="123" t="s">
        <v>560</v>
      </c>
      <c r="H338" s="127"/>
      <c r="I338" s="123">
        <v>1</v>
      </c>
      <c r="J338" s="125" t="s">
        <v>561</v>
      </c>
      <c r="K338" s="128">
        <v>45383</v>
      </c>
      <c r="L338" s="128">
        <v>45777</v>
      </c>
      <c r="M338" s="129" t="s">
        <v>1502</v>
      </c>
      <c r="N338" s="129"/>
      <c r="O338" s="130">
        <v>130.66999999999999</v>
      </c>
      <c r="P338" s="123" t="s">
        <v>563</v>
      </c>
      <c r="Q338" s="127"/>
      <c r="R338" s="128"/>
      <c r="S338" s="126" t="s">
        <v>1503</v>
      </c>
      <c r="T338" s="125" t="s">
        <v>1504</v>
      </c>
      <c r="U338" s="123" t="s">
        <v>560</v>
      </c>
      <c r="V338" s="125" t="s">
        <v>1675</v>
      </c>
      <c r="W338" s="125" t="s">
        <v>538</v>
      </c>
      <c r="X338" s="126" t="s">
        <v>1505</v>
      </c>
    </row>
    <row r="339" spans="1:24" x14ac:dyDescent="0.25">
      <c r="A339" s="123">
        <v>8303026</v>
      </c>
      <c r="B339" s="124" t="s">
        <v>362</v>
      </c>
      <c r="C339" s="125" t="s">
        <v>361</v>
      </c>
      <c r="D339" s="123">
        <v>143010</v>
      </c>
      <c r="E339" s="125" t="s">
        <v>1095</v>
      </c>
      <c r="F339" s="126" t="s">
        <v>566</v>
      </c>
      <c r="G339" s="123" t="s">
        <v>560</v>
      </c>
      <c r="H339" s="1"/>
      <c r="I339" s="132">
        <v>1</v>
      </c>
      <c r="J339" s="125" t="s">
        <v>561</v>
      </c>
      <c r="K339" s="128">
        <v>45536</v>
      </c>
      <c r="L339" s="128">
        <v>46630</v>
      </c>
      <c r="M339" s="129" t="s">
        <v>590</v>
      </c>
      <c r="N339" s="129" t="s">
        <v>590</v>
      </c>
      <c r="O339" s="2">
        <v>243</v>
      </c>
      <c r="P339" s="123" t="s">
        <v>563</v>
      </c>
      <c r="Q339" s="127"/>
      <c r="R339" s="128"/>
      <c r="S339" s="126"/>
      <c r="T339" s="125" t="s">
        <v>1506</v>
      </c>
      <c r="U339" s="123" t="s">
        <v>560</v>
      </c>
      <c r="V339" s="125" t="s">
        <v>1675</v>
      </c>
      <c r="W339" s="125" t="s">
        <v>538</v>
      </c>
      <c r="X339" s="125" t="s">
        <v>1507</v>
      </c>
    </row>
    <row r="340" spans="1:24" ht="90" x14ac:dyDescent="0.25">
      <c r="A340" s="123">
        <v>8302296</v>
      </c>
      <c r="B340" s="124" t="s">
        <v>278</v>
      </c>
      <c r="C340" s="125" t="s">
        <v>277</v>
      </c>
      <c r="D340" s="123"/>
      <c r="E340" s="125" t="s">
        <v>921</v>
      </c>
      <c r="F340" s="126" t="s">
        <v>1508</v>
      </c>
      <c r="G340" s="123" t="s">
        <v>560</v>
      </c>
      <c r="H340" s="131"/>
      <c r="I340" s="132"/>
      <c r="J340" s="125" t="s">
        <v>1509</v>
      </c>
      <c r="K340" s="128">
        <v>44621</v>
      </c>
      <c r="L340" s="128">
        <v>47178</v>
      </c>
      <c r="M340" s="129" t="s">
        <v>1510</v>
      </c>
      <c r="N340" s="129"/>
      <c r="O340" s="144">
        <v>66</v>
      </c>
      <c r="P340" s="123" t="s">
        <v>571</v>
      </c>
      <c r="Q340" s="127"/>
      <c r="R340" s="128"/>
      <c r="S340" s="126" t="s">
        <v>1511</v>
      </c>
      <c r="T340" s="125" t="s">
        <v>925</v>
      </c>
      <c r="U340" s="123" t="s">
        <v>560</v>
      </c>
      <c r="V340" s="125" t="s">
        <v>1675</v>
      </c>
      <c r="W340" s="125" t="s">
        <v>538</v>
      </c>
      <c r="X340" s="126" t="s">
        <v>1512</v>
      </c>
    </row>
    <row r="341" spans="1:24" ht="90" x14ac:dyDescent="0.25">
      <c r="A341" s="123">
        <v>8302296</v>
      </c>
      <c r="B341" s="124" t="s">
        <v>278</v>
      </c>
      <c r="C341" s="125" t="s">
        <v>277</v>
      </c>
      <c r="D341" s="123">
        <v>143040</v>
      </c>
      <c r="E341" s="125" t="s">
        <v>921</v>
      </c>
      <c r="F341" s="126" t="s">
        <v>566</v>
      </c>
      <c r="G341" s="123" t="s">
        <v>560</v>
      </c>
      <c r="H341" s="131"/>
      <c r="I341" s="132">
        <v>1</v>
      </c>
      <c r="J341" s="125" t="s">
        <v>561</v>
      </c>
      <c r="K341" s="128">
        <v>45553</v>
      </c>
      <c r="L341" s="128">
        <v>47378</v>
      </c>
      <c r="M341" s="129"/>
      <c r="N341" s="129"/>
      <c r="O341" s="133">
        <v>330</v>
      </c>
      <c r="P341" s="123" t="s">
        <v>563</v>
      </c>
      <c r="Q341" s="127"/>
      <c r="R341" s="128"/>
      <c r="S341" s="126"/>
      <c r="T341" s="125" t="s">
        <v>925</v>
      </c>
      <c r="U341" s="123" t="s">
        <v>560</v>
      </c>
      <c r="V341" s="125" t="s">
        <v>1675</v>
      </c>
      <c r="W341" s="125" t="s">
        <v>538</v>
      </c>
      <c r="X341" s="126" t="s">
        <v>1512</v>
      </c>
    </row>
    <row r="342" spans="1:24" ht="90" x14ac:dyDescent="0.25">
      <c r="A342" s="123">
        <v>8302296</v>
      </c>
      <c r="B342" s="124" t="s">
        <v>278</v>
      </c>
      <c r="C342" s="125" t="s">
        <v>277</v>
      </c>
      <c r="D342" s="123">
        <v>143040</v>
      </c>
      <c r="E342" s="125" t="s">
        <v>921</v>
      </c>
      <c r="F342" s="126" t="s">
        <v>566</v>
      </c>
      <c r="G342" s="123" t="s">
        <v>560</v>
      </c>
      <c r="H342" s="131"/>
      <c r="I342" s="132">
        <v>1</v>
      </c>
      <c r="J342" s="125" t="s">
        <v>561</v>
      </c>
      <c r="K342" s="128">
        <v>45674</v>
      </c>
      <c r="L342" s="128">
        <v>47499</v>
      </c>
      <c r="M342" s="129"/>
      <c r="N342" s="129"/>
      <c r="O342" s="133">
        <v>330</v>
      </c>
      <c r="P342" s="123" t="s">
        <v>563</v>
      </c>
      <c r="Q342" s="127"/>
      <c r="R342" s="128"/>
      <c r="S342" s="126"/>
      <c r="T342" s="125" t="s">
        <v>925</v>
      </c>
      <c r="U342" s="123" t="s">
        <v>560</v>
      </c>
      <c r="V342" s="125" t="s">
        <v>1675</v>
      </c>
      <c r="W342" s="125" t="s">
        <v>538</v>
      </c>
      <c r="X342" s="126" t="s">
        <v>1512</v>
      </c>
    </row>
    <row r="343" spans="1:24" ht="30" x14ac:dyDescent="0.25">
      <c r="A343" s="123">
        <v>8302086</v>
      </c>
      <c r="B343" s="124" t="s">
        <v>114</v>
      </c>
      <c r="C343" s="125" t="s">
        <v>113</v>
      </c>
      <c r="D343" s="123">
        <v>143030</v>
      </c>
      <c r="E343" s="125" t="s">
        <v>1513</v>
      </c>
      <c r="F343" s="126" t="s">
        <v>1010</v>
      </c>
      <c r="G343" s="123" t="s">
        <v>560</v>
      </c>
      <c r="H343" s="131"/>
      <c r="I343" s="132">
        <v>1</v>
      </c>
      <c r="J343" s="125" t="s">
        <v>561</v>
      </c>
      <c r="K343" s="128">
        <v>44256</v>
      </c>
      <c r="L343" s="128">
        <v>45443</v>
      </c>
      <c r="M343" s="129" t="s">
        <v>567</v>
      </c>
      <c r="N343" s="129"/>
      <c r="O343" s="133">
        <v>287.77999999999997</v>
      </c>
      <c r="P343" s="123" t="s">
        <v>563</v>
      </c>
      <c r="Q343" s="127"/>
      <c r="R343" s="128"/>
      <c r="S343" s="126" t="s">
        <v>1515</v>
      </c>
      <c r="T343" s="125" t="s">
        <v>1514</v>
      </c>
      <c r="U343" s="123" t="s">
        <v>848</v>
      </c>
      <c r="V343" s="125" t="s">
        <v>1679</v>
      </c>
      <c r="W343" s="125" t="s">
        <v>540</v>
      </c>
      <c r="X343" s="126" t="s">
        <v>1515</v>
      </c>
    </row>
    <row r="344" spans="1:24" ht="30" x14ac:dyDescent="0.25">
      <c r="A344" s="123">
        <v>8302213</v>
      </c>
      <c r="B344" s="124" t="s">
        <v>214</v>
      </c>
      <c r="C344" s="125" t="s">
        <v>213</v>
      </c>
      <c r="D344" s="123">
        <v>143000</v>
      </c>
      <c r="E344" s="125" t="s">
        <v>1516</v>
      </c>
      <c r="F344" s="126" t="s">
        <v>1157</v>
      </c>
      <c r="G344" s="123" t="s">
        <v>560</v>
      </c>
      <c r="H344" s="131"/>
      <c r="I344" s="132">
        <v>1</v>
      </c>
      <c r="J344" s="125" t="s">
        <v>561</v>
      </c>
      <c r="K344" s="128">
        <v>44680</v>
      </c>
      <c r="L344" s="128">
        <v>45626</v>
      </c>
      <c r="M344" s="129" t="s">
        <v>590</v>
      </c>
      <c r="N344" s="129"/>
      <c r="O344" s="133">
        <v>345</v>
      </c>
      <c r="P344" s="123" t="s">
        <v>563</v>
      </c>
      <c r="Q344" s="127"/>
      <c r="R344" s="128"/>
      <c r="S344" s="126" t="s">
        <v>1518</v>
      </c>
      <c r="T344" s="125" t="s">
        <v>1517</v>
      </c>
      <c r="U344" s="123" t="s">
        <v>848</v>
      </c>
      <c r="V344" s="125" t="s">
        <v>1679</v>
      </c>
      <c r="W344" s="125" t="s">
        <v>540</v>
      </c>
      <c r="X344" s="126" t="s">
        <v>1518</v>
      </c>
    </row>
    <row r="345" spans="1:24" ht="30" x14ac:dyDescent="0.25">
      <c r="A345" s="123">
        <v>8302317</v>
      </c>
      <c r="B345" s="124" t="s">
        <v>290</v>
      </c>
      <c r="C345" s="125" t="s">
        <v>289</v>
      </c>
      <c r="D345" s="123">
        <v>143000</v>
      </c>
      <c r="E345" s="125" t="s">
        <v>1519</v>
      </c>
      <c r="F345" s="126" t="s">
        <v>1520</v>
      </c>
      <c r="G345" s="123" t="s">
        <v>560</v>
      </c>
      <c r="H345" s="131"/>
      <c r="I345" s="132">
        <v>2</v>
      </c>
      <c r="J345" s="125" t="s">
        <v>561</v>
      </c>
      <c r="K345" s="128">
        <v>45170</v>
      </c>
      <c r="L345" s="128">
        <v>45565</v>
      </c>
      <c r="M345" s="129" t="s">
        <v>694</v>
      </c>
      <c r="N345" s="129"/>
      <c r="O345" s="133">
        <v>890</v>
      </c>
      <c r="P345" s="123" t="s">
        <v>563</v>
      </c>
      <c r="Q345" s="127"/>
      <c r="R345" s="128"/>
      <c r="S345" s="126" t="s">
        <v>1522</v>
      </c>
      <c r="T345" s="125" t="s">
        <v>1521</v>
      </c>
      <c r="U345" s="123" t="s">
        <v>848</v>
      </c>
      <c r="V345" s="125" t="s">
        <v>1679</v>
      </c>
      <c r="W345" s="125" t="s">
        <v>540</v>
      </c>
      <c r="X345" s="126" t="s">
        <v>1522</v>
      </c>
    </row>
    <row r="346" spans="1:24" ht="30" x14ac:dyDescent="0.25">
      <c r="A346" s="123">
        <v>8303017</v>
      </c>
      <c r="B346" s="124" t="s">
        <v>352</v>
      </c>
      <c r="C346" s="125" t="s">
        <v>351</v>
      </c>
      <c r="D346" s="123">
        <v>143040</v>
      </c>
      <c r="E346" s="125" t="s">
        <v>1523</v>
      </c>
      <c r="F346" s="126" t="s">
        <v>566</v>
      </c>
      <c r="G346" s="123" t="s">
        <v>560</v>
      </c>
      <c r="H346" s="131"/>
      <c r="I346" s="132">
        <v>1</v>
      </c>
      <c r="J346" s="125" t="s">
        <v>561</v>
      </c>
      <c r="K346" s="128">
        <v>44551</v>
      </c>
      <c r="L346" s="128">
        <v>45535</v>
      </c>
      <c r="M346" s="129" t="s">
        <v>567</v>
      </c>
      <c r="N346" s="129"/>
      <c r="O346" s="133">
        <v>278.44</v>
      </c>
      <c r="P346" s="123" t="s">
        <v>571</v>
      </c>
      <c r="Q346" s="127"/>
      <c r="R346" s="128"/>
      <c r="S346" s="126" t="s">
        <v>1525</v>
      </c>
      <c r="T346" s="125" t="s">
        <v>1524</v>
      </c>
      <c r="U346" s="123" t="s">
        <v>848</v>
      </c>
      <c r="V346" s="125" t="s">
        <v>1679</v>
      </c>
      <c r="W346" s="125" t="s">
        <v>540</v>
      </c>
      <c r="X346" s="126" t="s">
        <v>1525</v>
      </c>
    </row>
    <row r="347" spans="1:24" ht="30" x14ac:dyDescent="0.25">
      <c r="A347" s="123">
        <v>8303056</v>
      </c>
      <c r="B347" s="124" t="s">
        <v>398</v>
      </c>
      <c r="C347" s="125" t="s">
        <v>397</v>
      </c>
      <c r="D347" s="123">
        <v>140210</v>
      </c>
      <c r="E347" s="125" t="s">
        <v>1526</v>
      </c>
      <c r="F347" s="126" t="s">
        <v>1527</v>
      </c>
      <c r="G347" s="123" t="s">
        <v>923</v>
      </c>
      <c r="H347" s="131">
        <v>4800</v>
      </c>
      <c r="I347" s="132">
        <v>1</v>
      </c>
      <c r="J347" s="125" t="s">
        <v>561</v>
      </c>
      <c r="K347" s="128">
        <v>45352</v>
      </c>
      <c r="L347" s="128">
        <v>45565</v>
      </c>
      <c r="M347" s="129" t="s">
        <v>562</v>
      </c>
      <c r="N347" s="129"/>
      <c r="O347" s="133">
        <v>180.92</v>
      </c>
      <c r="P347" s="123" t="s">
        <v>563</v>
      </c>
      <c r="Q347" s="127"/>
      <c r="R347" s="128"/>
      <c r="S347" s="126" t="s">
        <v>1522</v>
      </c>
      <c r="T347" s="125" t="s">
        <v>1528</v>
      </c>
      <c r="U347" s="123" t="s">
        <v>848</v>
      </c>
      <c r="V347" s="125" t="s">
        <v>1679</v>
      </c>
      <c r="W347" s="125" t="s">
        <v>540</v>
      </c>
      <c r="X347" s="126" t="s">
        <v>1522</v>
      </c>
    </row>
    <row r="348" spans="1:24" ht="30" x14ac:dyDescent="0.25">
      <c r="A348" s="123">
        <v>8303075</v>
      </c>
      <c r="B348" s="124" t="s">
        <v>418</v>
      </c>
      <c r="C348" s="125" t="s">
        <v>417</v>
      </c>
      <c r="D348" s="123">
        <v>143000</v>
      </c>
      <c r="E348" s="125" t="s">
        <v>1529</v>
      </c>
      <c r="F348" s="126" t="s">
        <v>1530</v>
      </c>
      <c r="G348" s="123" t="s">
        <v>560</v>
      </c>
      <c r="H348" s="131"/>
      <c r="I348" s="132">
        <v>1</v>
      </c>
      <c r="J348" s="125" t="s">
        <v>1531</v>
      </c>
      <c r="K348" s="128">
        <v>44214</v>
      </c>
      <c r="L348" s="128">
        <v>45747</v>
      </c>
      <c r="M348" s="129" t="s">
        <v>567</v>
      </c>
      <c r="N348" s="129"/>
      <c r="O348" s="133">
        <v>101</v>
      </c>
      <c r="P348" s="123" t="s">
        <v>563</v>
      </c>
      <c r="Q348" s="127"/>
      <c r="R348" s="128"/>
      <c r="S348" s="126" t="s">
        <v>1533</v>
      </c>
      <c r="T348" s="125" t="s">
        <v>1532</v>
      </c>
      <c r="U348" s="123" t="s">
        <v>848</v>
      </c>
      <c r="V348" s="125" t="s">
        <v>1679</v>
      </c>
      <c r="W348" s="125" t="s">
        <v>540</v>
      </c>
      <c r="X348" s="126" t="s">
        <v>1533</v>
      </c>
    </row>
    <row r="349" spans="1:24" ht="30" x14ac:dyDescent="0.25">
      <c r="A349" s="123">
        <v>8302061</v>
      </c>
      <c r="B349" s="124" t="s">
        <v>92</v>
      </c>
      <c r="C349" s="125" t="s">
        <v>91</v>
      </c>
      <c r="D349" s="123">
        <v>143040</v>
      </c>
      <c r="E349" s="125" t="s">
        <v>669</v>
      </c>
      <c r="F349" s="126" t="s">
        <v>1534</v>
      </c>
      <c r="G349" s="123" t="s">
        <v>560</v>
      </c>
      <c r="H349" s="127"/>
      <c r="I349" s="123">
        <v>1</v>
      </c>
      <c r="J349" s="125" t="s">
        <v>1368</v>
      </c>
      <c r="K349" s="128">
        <v>45722</v>
      </c>
      <c r="L349" s="128">
        <v>47547</v>
      </c>
      <c r="M349" s="129" t="s">
        <v>562</v>
      </c>
      <c r="N349" s="129"/>
      <c r="O349" s="130">
        <v>135.03</v>
      </c>
      <c r="P349" s="123" t="s">
        <v>563</v>
      </c>
      <c r="Q349" s="130"/>
      <c r="R349" s="145"/>
      <c r="S349" s="126" t="s">
        <v>1535</v>
      </c>
      <c r="T349" s="125" t="s">
        <v>671</v>
      </c>
      <c r="U349" s="123" t="s">
        <v>560</v>
      </c>
      <c r="V349" s="125" t="s">
        <v>1680</v>
      </c>
      <c r="W349" s="125" t="s">
        <v>540</v>
      </c>
      <c r="X349" s="125"/>
    </row>
    <row r="350" spans="1:24" x14ac:dyDescent="0.25">
      <c r="A350" s="123">
        <v>8303105</v>
      </c>
      <c r="B350" s="124" t="s">
        <v>444</v>
      </c>
      <c r="C350" s="125" t="s">
        <v>443</v>
      </c>
      <c r="D350" s="123">
        <v>143000</v>
      </c>
      <c r="E350" s="125" t="s">
        <v>1536</v>
      </c>
      <c r="F350" s="126" t="s">
        <v>1537</v>
      </c>
      <c r="G350" s="123" t="s">
        <v>560</v>
      </c>
      <c r="H350" s="127"/>
      <c r="I350" s="123">
        <v>1</v>
      </c>
      <c r="J350" s="125" t="s">
        <v>1538</v>
      </c>
      <c r="K350" s="128">
        <v>45733</v>
      </c>
      <c r="L350" s="128">
        <v>47568</v>
      </c>
      <c r="M350" s="129" t="s">
        <v>562</v>
      </c>
      <c r="N350" s="129"/>
      <c r="O350" s="130">
        <v>113.5</v>
      </c>
      <c r="P350" s="123" t="s">
        <v>563</v>
      </c>
      <c r="Q350" s="130"/>
      <c r="R350" s="145"/>
      <c r="S350" s="126"/>
      <c r="T350" s="125" t="s">
        <v>1539</v>
      </c>
      <c r="U350" s="123" t="s">
        <v>560</v>
      </c>
      <c r="V350" s="125" t="s">
        <v>1681</v>
      </c>
      <c r="W350" s="125" t="s">
        <v>540</v>
      </c>
      <c r="X350" s="125"/>
    </row>
    <row r="351" spans="1:24" ht="45" x14ac:dyDescent="0.25">
      <c r="A351" s="123">
        <v>8303032</v>
      </c>
      <c r="B351" s="124" t="s">
        <v>368</v>
      </c>
      <c r="C351" s="125" t="s">
        <v>367</v>
      </c>
      <c r="D351" s="123">
        <v>143000</v>
      </c>
      <c r="E351" s="125" t="s">
        <v>1540</v>
      </c>
      <c r="F351" s="126" t="s">
        <v>1541</v>
      </c>
      <c r="G351" s="123" t="s">
        <v>560</v>
      </c>
      <c r="H351" s="127"/>
      <c r="I351" s="123">
        <v>1</v>
      </c>
      <c r="J351" s="125" t="s">
        <v>1538</v>
      </c>
      <c r="K351" s="128">
        <v>45778</v>
      </c>
      <c r="L351" s="128">
        <v>47603</v>
      </c>
      <c r="M351" s="129" t="s">
        <v>641</v>
      </c>
      <c r="N351" s="129" t="s">
        <v>567</v>
      </c>
      <c r="O351" s="130">
        <v>330</v>
      </c>
      <c r="P351" s="123" t="s">
        <v>563</v>
      </c>
      <c r="Q351" s="130"/>
      <c r="R351" s="145"/>
      <c r="S351" s="126" t="s">
        <v>1542</v>
      </c>
      <c r="T351" s="125" t="s">
        <v>1543</v>
      </c>
      <c r="U351" s="123" t="s">
        <v>560</v>
      </c>
      <c r="V351" s="125" t="s">
        <v>1680</v>
      </c>
      <c r="W351" s="125" t="s">
        <v>540</v>
      </c>
      <c r="X351" s="125"/>
    </row>
    <row r="352" spans="1:24" ht="75" x14ac:dyDescent="0.25">
      <c r="A352" s="123">
        <v>8303032</v>
      </c>
      <c r="B352" s="124" t="s">
        <v>368</v>
      </c>
      <c r="C352" s="125" t="s">
        <v>367</v>
      </c>
      <c r="D352" s="123">
        <v>120000</v>
      </c>
      <c r="E352" s="125" t="s">
        <v>1540</v>
      </c>
      <c r="F352" s="126" t="s">
        <v>1544</v>
      </c>
      <c r="G352" s="123" t="s">
        <v>560</v>
      </c>
      <c r="H352" s="127"/>
      <c r="I352" s="123">
        <v>7</v>
      </c>
      <c r="J352" s="125" t="s">
        <v>1545</v>
      </c>
      <c r="K352" s="128">
        <v>44181</v>
      </c>
      <c r="L352" s="128">
        <v>46371</v>
      </c>
      <c r="M352" s="129" t="s">
        <v>1546</v>
      </c>
      <c r="N352" s="129"/>
      <c r="O352" s="130">
        <v>1287</v>
      </c>
      <c r="P352" s="123" t="s">
        <v>585</v>
      </c>
      <c r="Q352" s="130"/>
      <c r="R352" s="145"/>
      <c r="S352" s="126" t="s">
        <v>1547</v>
      </c>
      <c r="T352" s="125" t="s">
        <v>1548</v>
      </c>
      <c r="U352" s="123" t="s">
        <v>560</v>
      </c>
      <c r="V352" s="125" t="s">
        <v>1681</v>
      </c>
      <c r="W352" s="125" t="s">
        <v>540</v>
      </c>
      <c r="X352" s="125"/>
    </row>
    <row r="353" spans="1:24" x14ac:dyDescent="0.25">
      <c r="A353" s="123" t="s">
        <v>1682</v>
      </c>
      <c r="B353" s="124" t="s">
        <v>380</v>
      </c>
      <c r="C353" s="125" t="s">
        <v>379</v>
      </c>
      <c r="D353" s="123">
        <v>143000</v>
      </c>
      <c r="E353" s="125" t="s">
        <v>1052</v>
      </c>
      <c r="F353" s="126" t="s">
        <v>1574</v>
      </c>
      <c r="G353" s="123" t="s">
        <v>560</v>
      </c>
      <c r="H353" s="127"/>
      <c r="I353" s="123">
        <v>1</v>
      </c>
      <c r="J353" s="125" t="s">
        <v>1368</v>
      </c>
      <c r="K353" s="128">
        <v>45811</v>
      </c>
      <c r="L353" s="128">
        <v>47636</v>
      </c>
      <c r="M353" s="129" t="s">
        <v>567</v>
      </c>
      <c r="N353" s="129"/>
      <c r="O353" s="130">
        <v>116.37</v>
      </c>
      <c r="P353" s="123" t="s">
        <v>563</v>
      </c>
      <c r="Q353" s="130"/>
      <c r="R353" s="145"/>
      <c r="S353" s="126"/>
      <c r="T353" s="125" t="s">
        <v>1053</v>
      </c>
      <c r="U353" s="123" t="s">
        <v>560</v>
      </c>
      <c r="V353" s="125" t="s">
        <v>1681</v>
      </c>
      <c r="W353" s="125" t="s">
        <v>540</v>
      </c>
      <c r="X353" s="125"/>
    </row>
    <row r="354" spans="1:24" x14ac:dyDescent="0.25">
      <c r="A354" s="123">
        <v>8303036</v>
      </c>
      <c r="B354" s="124" t="s">
        <v>376</v>
      </c>
      <c r="C354" s="125" t="s">
        <v>375</v>
      </c>
      <c r="D354" s="123">
        <v>145010</v>
      </c>
      <c r="E354" s="125" t="s">
        <v>1049</v>
      </c>
      <c r="F354" s="126" t="s">
        <v>1050</v>
      </c>
      <c r="G354" s="123" t="s">
        <v>560</v>
      </c>
      <c r="H354" s="127"/>
      <c r="I354" s="123">
        <v>9</v>
      </c>
      <c r="J354" s="125" t="s">
        <v>799</v>
      </c>
      <c r="K354" s="128">
        <v>45483</v>
      </c>
      <c r="L354" s="128">
        <v>47308</v>
      </c>
      <c r="M354" s="129" t="s">
        <v>567</v>
      </c>
      <c r="N354" s="129"/>
      <c r="O354" s="130">
        <v>72</v>
      </c>
      <c r="P354" s="123" t="s">
        <v>571</v>
      </c>
      <c r="Q354" s="130"/>
      <c r="R354" s="145"/>
      <c r="S354" s="126" t="s">
        <v>1580</v>
      </c>
      <c r="T354" s="125" t="s">
        <v>1051</v>
      </c>
      <c r="U354" s="123" t="s">
        <v>560</v>
      </c>
      <c r="V354" s="125" t="s">
        <v>1683</v>
      </c>
      <c r="W354" s="125" t="s">
        <v>540</v>
      </c>
      <c r="X354" s="125" t="s">
        <v>1580</v>
      </c>
    </row>
    <row r="355" spans="1:24" ht="30" x14ac:dyDescent="0.25">
      <c r="A355" s="123">
        <v>8303036</v>
      </c>
      <c r="B355" s="124" t="s">
        <v>376</v>
      </c>
      <c r="C355" s="125" t="s">
        <v>375</v>
      </c>
      <c r="D355" s="123">
        <v>145010</v>
      </c>
      <c r="E355" s="125" t="s">
        <v>1049</v>
      </c>
      <c r="F355" s="126" t="s">
        <v>660</v>
      </c>
      <c r="G355" s="123" t="s">
        <v>560</v>
      </c>
      <c r="H355" s="127"/>
      <c r="I355" s="123">
        <v>9</v>
      </c>
      <c r="J355" s="125" t="s">
        <v>1339</v>
      </c>
      <c r="K355" s="128">
        <v>45483</v>
      </c>
      <c r="L355" s="128">
        <v>47309</v>
      </c>
      <c r="M355" s="129" t="s">
        <v>567</v>
      </c>
      <c r="N355" s="129"/>
      <c r="O355" s="130">
        <v>95</v>
      </c>
      <c r="P355" s="123" t="s">
        <v>571</v>
      </c>
      <c r="Q355" s="130"/>
      <c r="R355" s="145"/>
      <c r="S355" s="126" t="s">
        <v>1581</v>
      </c>
      <c r="T355" s="125" t="s">
        <v>1340</v>
      </c>
      <c r="U355" s="123" t="s">
        <v>560</v>
      </c>
      <c r="V355" s="125" t="s">
        <v>1684</v>
      </c>
      <c r="W355" s="125" t="s">
        <v>540</v>
      </c>
      <c r="X355" s="125" t="s">
        <v>1581</v>
      </c>
    </row>
    <row r="356" spans="1:24" x14ac:dyDescent="0.25">
      <c r="A356" s="123">
        <v>8303036</v>
      </c>
      <c r="B356" s="124" t="s">
        <v>376</v>
      </c>
      <c r="C356" s="125" t="s">
        <v>375</v>
      </c>
      <c r="D356" s="123">
        <v>145510</v>
      </c>
      <c r="E356" s="125" t="s">
        <v>1049</v>
      </c>
      <c r="F356" s="126" t="s">
        <v>1344</v>
      </c>
      <c r="G356" s="123" t="s">
        <v>560</v>
      </c>
      <c r="H356" s="127"/>
      <c r="I356" s="123">
        <v>34</v>
      </c>
      <c r="J356" s="125" t="s">
        <v>1345</v>
      </c>
      <c r="K356" s="128">
        <v>45503</v>
      </c>
      <c r="L356" s="128">
        <v>46598</v>
      </c>
      <c r="M356" s="129" t="s">
        <v>590</v>
      </c>
      <c r="N356" s="129"/>
      <c r="O356" s="130">
        <v>3710.67</v>
      </c>
      <c r="P356" s="123" t="s">
        <v>585</v>
      </c>
      <c r="Q356" s="130"/>
      <c r="R356" s="145"/>
      <c r="S356" s="126" t="s">
        <v>1580</v>
      </c>
      <c r="T356" s="125" t="s">
        <v>1051</v>
      </c>
      <c r="U356" s="123" t="s">
        <v>560</v>
      </c>
      <c r="V356" s="125" t="s">
        <v>1683</v>
      </c>
      <c r="W356" s="125" t="s">
        <v>540</v>
      </c>
      <c r="X356" s="125" t="s">
        <v>1580</v>
      </c>
    </row>
    <row r="357" spans="1:24" ht="45" x14ac:dyDescent="0.25">
      <c r="A357" s="123">
        <v>8302358</v>
      </c>
      <c r="B357" s="124" t="s">
        <v>310</v>
      </c>
      <c r="C357" s="125" t="s">
        <v>309</v>
      </c>
      <c r="D357" s="123">
        <v>143000</v>
      </c>
      <c r="E357" s="125" t="s">
        <v>1582</v>
      </c>
      <c r="F357" s="126" t="s">
        <v>1583</v>
      </c>
      <c r="G357" s="123" t="s">
        <v>560</v>
      </c>
      <c r="H357" s="127"/>
      <c r="I357" s="123">
        <v>1</v>
      </c>
      <c r="J357" s="125" t="s">
        <v>1584</v>
      </c>
      <c r="K357" s="128">
        <v>44316</v>
      </c>
      <c r="L357" s="128">
        <v>46142</v>
      </c>
      <c r="M357" s="129" t="s">
        <v>785</v>
      </c>
      <c r="N357" s="129"/>
      <c r="O357" s="130">
        <v>270</v>
      </c>
      <c r="P357" s="123" t="s">
        <v>563</v>
      </c>
      <c r="Q357" s="130"/>
      <c r="R357" s="145"/>
      <c r="S357" s="126" t="s">
        <v>1585</v>
      </c>
      <c r="T357" s="125" t="s">
        <v>1586</v>
      </c>
      <c r="U357" s="123" t="s">
        <v>560</v>
      </c>
      <c r="V357" s="126" t="s">
        <v>1685</v>
      </c>
      <c r="W357" s="125" t="s">
        <v>540</v>
      </c>
      <c r="X357" s="125"/>
    </row>
    <row r="358" spans="1:24" x14ac:dyDescent="0.25">
      <c r="A358" s="123">
        <v>8302358</v>
      </c>
      <c r="B358" s="124" t="s">
        <v>310</v>
      </c>
      <c r="C358" s="125" t="s">
        <v>309</v>
      </c>
      <c r="D358" s="123">
        <v>143000</v>
      </c>
      <c r="E358" s="125" t="s">
        <v>1582</v>
      </c>
      <c r="F358" s="126" t="s">
        <v>682</v>
      </c>
      <c r="G358" s="123" t="s">
        <v>560</v>
      </c>
      <c r="H358" s="127"/>
      <c r="I358" s="123">
        <v>1</v>
      </c>
      <c r="J358" s="125" t="s">
        <v>1587</v>
      </c>
      <c r="K358" s="128">
        <v>45718</v>
      </c>
      <c r="L358" s="128">
        <v>47851</v>
      </c>
      <c r="M358" s="129" t="s">
        <v>785</v>
      </c>
      <c r="N358" s="129"/>
      <c r="O358" s="130">
        <v>523.29999999999995</v>
      </c>
      <c r="P358" s="123" t="s">
        <v>563</v>
      </c>
      <c r="Q358" s="130"/>
      <c r="R358" s="145"/>
      <c r="S358" s="126" t="s">
        <v>1588</v>
      </c>
      <c r="T358" s="125" t="s">
        <v>1586</v>
      </c>
      <c r="U358" s="123" t="s">
        <v>560</v>
      </c>
      <c r="V358" s="125" t="s">
        <v>1681</v>
      </c>
      <c r="W358" s="125" t="s">
        <v>540</v>
      </c>
      <c r="X358" s="125"/>
    </row>
    <row r="359" spans="1:24" x14ac:dyDescent="0.25">
      <c r="A359" s="123">
        <v>8303069</v>
      </c>
      <c r="B359" s="124" t="s">
        <v>408</v>
      </c>
      <c r="C359" s="125" t="s">
        <v>407</v>
      </c>
      <c r="D359" s="123">
        <v>143000</v>
      </c>
      <c r="E359" s="125" t="s">
        <v>1077</v>
      </c>
      <c r="F359" s="126" t="s">
        <v>881</v>
      </c>
      <c r="G359" s="123" t="s">
        <v>560</v>
      </c>
      <c r="H359" s="127"/>
      <c r="I359" s="123">
        <v>1</v>
      </c>
      <c r="J359" s="125" t="s">
        <v>574</v>
      </c>
      <c r="K359" s="128">
        <v>45640</v>
      </c>
      <c r="L359" s="128">
        <v>46005</v>
      </c>
      <c r="M359" s="129" t="s">
        <v>638</v>
      </c>
      <c r="N359" s="129"/>
      <c r="O359" s="130">
        <v>109.76</v>
      </c>
      <c r="P359" s="123" t="s">
        <v>563</v>
      </c>
      <c r="Q359" s="130"/>
      <c r="R359" s="145"/>
      <c r="S359" s="126"/>
      <c r="T359" s="125" t="s">
        <v>1078</v>
      </c>
      <c r="U359" s="123" t="s">
        <v>560</v>
      </c>
      <c r="V359" s="125" t="s">
        <v>1680</v>
      </c>
      <c r="W359" s="125" t="s">
        <v>540</v>
      </c>
      <c r="X359" s="125"/>
    </row>
    <row r="360" spans="1:24" ht="60" x14ac:dyDescent="0.25">
      <c r="A360" s="123">
        <v>8302003</v>
      </c>
      <c r="B360" s="124" t="s">
        <v>44</v>
      </c>
      <c r="C360" s="125" t="s">
        <v>1589</v>
      </c>
      <c r="D360" s="123">
        <v>140210</v>
      </c>
      <c r="E360" s="125" t="s">
        <v>589</v>
      </c>
      <c r="F360" s="126" t="s">
        <v>1590</v>
      </c>
      <c r="G360" s="123" t="s">
        <v>560</v>
      </c>
      <c r="H360" s="127"/>
      <c r="I360" s="123">
        <v>1</v>
      </c>
      <c r="J360" s="125" t="s">
        <v>1368</v>
      </c>
      <c r="K360" s="128">
        <v>45748</v>
      </c>
      <c r="L360" s="128">
        <v>45901</v>
      </c>
      <c r="M360" s="129" t="s">
        <v>1591</v>
      </c>
      <c r="N360" s="129" t="s">
        <v>1592</v>
      </c>
      <c r="O360" s="130">
        <v>1274</v>
      </c>
      <c r="P360" s="123" t="s">
        <v>571</v>
      </c>
      <c r="Q360" s="130"/>
      <c r="R360" s="145"/>
      <c r="S360" s="126">
        <v>0</v>
      </c>
      <c r="T360" s="125" t="s">
        <v>591</v>
      </c>
      <c r="U360" s="123" t="s">
        <v>560</v>
      </c>
      <c r="V360" s="125" t="s">
        <v>1680</v>
      </c>
      <c r="W360" s="125" t="s">
        <v>540</v>
      </c>
      <c r="X360" s="125"/>
    </row>
    <row r="361" spans="1:24" x14ac:dyDescent="0.25">
      <c r="A361" s="123">
        <v>8303069</v>
      </c>
      <c r="B361" s="124" t="s">
        <v>408</v>
      </c>
      <c r="C361" s="125" t="s">
        <v>407</v>
      </c>
      <c r="D361" s="123">
        <v>140050</v>
      </c>
      <c r="E361" s="125" t="s">
        <v>1077</v>
      </c>
      <c r="F361" s="126" t="s">
        <v>1079</v>
      </c>
      <c r="G361" s="123" t="s">
        <v>560</v>
      </c>
      <c r="H361" s="127"/>
      <c r="I361" s="123">
        <v>1</v>
      </c>
      <c r="J361" s="125" t="s">
        <v>860</v>
      </c>
      <c r="K361" s="128">
        <v>45927</v>
      </c>
      <c r="L361" s="128">
        <v>46292</v>
      </c>
      <c r="M361" s="129" t="s">
        <v>584</v>
      </c>
      <c r="N361" s="129"/>
      <c r="O361" s="130">
        <v>355.68</v>
      </c>
      <c r="P361" s="123" t="s">
        <v>585</v>
      </c>
      <c r="Q361" s="130"/>
      <c r="R361" s="145"/>
      <c r="S361" s="126"/>
      <c r="T361" s="125" t="s">
        <v>1078</v>
      </c>
      <c r="U361" s="123" t="s">
        <v>560</v>
      </c>
      <c r="V361" s="125" t="s">
        <v>1680</v>
      </c>
      <c r="W361" s="125" t="s">
        <v>540</v>
      </c>
      <c r="X361" s="125"/>
    </row>
    <row r="362" spans="1:24" x14ac:dyDescent="0.25">
      <c r="A362" s="123">
        <v>8303069</v>
      </c>
      <c r="B362" s="124" t="s">
        <v>408</v>
      </c>
      <c r="C362" s="125" t="s">
        <v>407</v>
      </c>
      <c r="D362" s="123">
        <v>140050</v>
      </c>
      <c r="E362" s="125" t="s">
        <v>1077</v>
      </c>
      <c r="F362" s="126" t="s">
        <v>907</v>
      </c>
      <c r="G362" s="123" t="s">
        <v>560</v>
      </c>
      <c r="H362" s="127"/>
      <c r="I362" s="123">
        <v>3</v>
      </c>
      <c r="J362" s="125" t="s">
        <v>583</v>
      </c>
      <c r="K362" s="128">
        <v>45623</v>
      </c>
      <c r="L362" s="128">
        <v>45988</v>
      </c>
      <c r="M362" s="129" t="s">
        <v>638</v>
      </c>
      <c r="N362" s="129"/>
      <c r="O362" s="130">
        <v>43</v>
      </c>
      <c r="P362" s="123" t="s">
        <v>585</v>
      </c>
      <c r="Q362" s="130"/>
      <c r="R362" s="145"/>
      <c r="S362" s="126"/>
      <c r="T362" s="125" t="s">
        <v>1078</v>
      </c>
      <c r="U362" s="123" t="s">
        <v>560</v>
      </c>
      <c r="V362" s="125" t="s">
        <v>1680</v>
      </c>
      <c r="W362" s="125" t="s">
        <v>540</v>
      </c>
      <c r="X362" s="125"/>
    </row>
    <row r="363" spans="1:24" x14ac:dyDescent="0.25">
      <c r="A363" s="123">
        <v>8303042</v>
      </c>
      <c r="B363" s="124" t="s">
        <v>388</v>
      </c>
      <c r="C363" s="125" t="s">
        <v>387</v>
      </c>
      <c r="D363" s="123">
        <v>143000</v>
      </c>
      <c r="E363" s="125" t="s">
        <v>1314</v>
      </c>
      <c r="F363" s="126" t="s">
        <v>1593</v>
      </c>
      <c r="G363" s="123" t="s">
        <v>560</v>
      </c>
      <c r="H363" s="127"/>
      <c r="I363" s="123">
        <v>1</v>
      </c>
      <c r="J363" s="125" t="s">
        <v>1368</v>
      </c>
      <c r="K363" s="128">
        <v>45397</v>
      </c>
      <c r="L363" s="128">
        <v>47238</v>
      </c>
      <c r="M363" s="129" t="s">
        <v>567</v>
      </c>
      <c r="N363" s="129"/>
      <c r="O363" s="130">
        <v>153.44</v>
      </c>
      <c r="P363" s="123" t="s">
        <v>563</v>
      </c>
      <c r="Q363" s="130"/>
      <c r="R363" s="145"/>
      <c r="S363" s="126"/>
      <c r="T363" s="125" t="s">
        <v>1315</v>
      </c>
      <c r="U363" s="123" t="s">
        <v>923</v>
      </c>
      <c r="V363" s="125" t="s">
        <v>1681</v>
      </c>
      <c r="W363" s="125" t="s">
        <v>540</v>
      </c>
      <c r="X363" s="125"/>
    </row>
    <row r="364" spans="1:24" ht="62.45" customHeight="1" x14ac:dyDescent="0.25">
      <c r="A364" s="123">
        <v>8302270</v>
      </c>
      <c r="B364" s="124" t="s">
        <v>256</v>
      </c>
      <c r="C364" s="125" t="s">
        <v>255</v>
      </c>
      <c r="D364" s="123">
        <v>143000</v>
      </c>
      <c r="E364" s="125" t="s">
        <v>1594</v>
      </c>
      <c r="F364" s="126" t="s">
        <v>939</v>
      </c>
      <c r="G364" s="123" t="s">
        <v>560</v>
      </c>
      <c r="H364" s="127"/>
      <c r="I364" s="123">
        <v>1</v>
      </c>
      <c r="J364" s="125" t="s">
        <v>1368</v>
      </c>
      <c r="K364" s="128">
        <v>44748</v>
      </c>
      <c r="L364" s="128">
        <v>46574</v>
      </c>
      <c r="M364" s="129" t="s">
        <v>628</v>
      </c>
      <c r="N364" s="129" t="s">
        <v>864</v>
      </c>
      <c r="O364" s="130">
        <v>260</v>
      </c>
      <c r="P364" s="123" t="s">
        <v>563</v>
      </c>
      <c r="Q364" s="130"/>
      <c r="R364" s="145"/>
      <c r="S364" s="126"/>
      <c r="T364" s="125" t="s">
        <v>1595</v>
      </c>
      <c r="U364" s="123" t="s">
        <v>560</v>
      </c>
      <c r="V364" s="125" t="s">
        <v>1680</v>
      </c>
      <c r="W364" s="125" t="s">
        <v>540</v>
      </c>
      <c r="X364" s="125"/>
    </row>
    <row r="365" spans="1:24" x14ac:dyDescent="0.25">
      <c r="A365" s="123">
        <v>8303083</v>
      </c>
      <c r="B365" s="124" t="s">
        <v>428</v>
      </c>
      <c r="C365" s="125" t="s">
        <v>427</v>
      </c>
      <c r="D365" s="123">
        <v>140210</v>
      </c>
      <c r="E365" s="125" t="s">
        <v>1596</v>
      </c>
      <c r="F365" s="126" t="s">
        <v>566</v>
      </c>
      <c r="G365" s="123" t="s">
        <v>560</v>
      </c>
      <c r="H365" s="127"/>
      <c r="I365" s="123">
        <v>1</v>
      </c>
      <c r="J365" s="125" t="s">
        <v>1368</v>
      </c>
      <c r="K365" s="128">
        <v>45717</v>
      </c>
      <c r="L365" s="128">
        <v>47543</v>
      </c>
      <c r="M365" s="129" t="s">
        <v>567</v>
      </c>
      <c r="N365" s="129"/>
      <c r="O365" s="130">
        <v>248.21</v>
      </c>
      <c r="P365" s="123" t="s">
        <v>571</v>
      </c>
      <c r="Q365" s="130"/>
      <c r="R365" s="145"/>
      <c r="S365" s="126"/>
      <c r="T365" s="125" t="s">
        <v>1597</v>
      </c>
      <c r="U365" s="123" t="s">
        <v>560</v>
      </c>
      <c r="V365" s="125" t="s">
        <v>1681</v>
      </c>
      <c r="W365" s="125" t="s">
        <v>540</v>
      </c>
      <c r="X365" s="125"/>
    </row>
    <row r="366" spans="1:24" s="16" customFormat="1" ht="45" x14ac:dyDescent="0.25">
      <c r="A366" s="123">
        <v>8302270</v>
      </c>
      <c r="B366" s="124" t="s">
        <v>256</v>
      </c>
      <c r="C366" s="125" t="s">
        <v>255</v>
      </c>
      <c r="D366" s="123">
        <v>145580</v>
      </c>
      <c r="E366" s="125" t="s">
        <v>1598</v>
      </c>
      <c r="F366" s="126" t="s">
        <v>829</v>
      </c>
      <c r="G366" s="123" t="s">
        <v>560</v>
      </c>
      <c r="H366" s="127"/>
      <c r="I366" s="123">
        <v>8</v>
      </c>
      <c r="J366" s="125" t="s">
        <v>1599</v>
      </c>
      <c r="K366" s="128">
        <v>45378</v>
      </c>
      <c r="L366" s="128">
        <v>47204</v>
      </c>
      <c r="M366" s="129" t="s">
        <v>864</v>
      </c>
      <c r="N366" s="129"/>
      <c r="O366" s="130">
        <v>93.25</v>
      </c>
      <c r="P366" s="123" t="s">
        <v>571</v>
      </c>
      <c r="Q366" s="130">
        <v>300</v>
      </c>
      <c r="R366" s="145">
        <v>45378</v>
      </c>
      <c r="S366" s="126" t="s">
        <v>1600</v>
      </c>
      <c r="T366" s="125" t="s">
        <v>1601</v>
      </c>
      <c r="U366" s="123" t="s">
        <v>560</v>
      </c>
      <c r="V366" s="125" t="s">
        <v>1681</v>
      </c>
      <c r="W366" s="125" t="s">
        <v>540</v>
      </c>
      <c r="X366" s="125"/>
    </row>
    <row r="367" spans="1:24" s="64" customFormat="1" ht="60" x14ac:dyDescent="0.25">
      <c r="A367" s="123">
        <v>8302062</v>
      </c>
      <c r="B367" s="124" t="s">
        <v>94</v>
      </c>
      <c r="C367" s="125" t="s">
        <v>93</v>
      </c>
      <c r="D367" s="123">
        <v>140010</v>
      </c>
      <c r="E367" s="125" t="s">
        <v>672</v>
      </c>
      <c r="F367" s="126" t="s">
        <v>1602</v>
      </c>
      <c r="G367" s="123" t="s">
        <v>560</v>
      </c>
      <c r="H367" s="127"/>
      <c r="I367" s="123">
        <v>1</v>
      </c>
      <c r="J367" s="125" t="s">
        <v>583</v>
      </c>
      <c r="K367" s="128">
        <v>45658</v>
      </c>
      <c r="L367" s="128">
        <v>46022</v>
      </c>
      <c r="M367" s="129" t="s">
        <v>1603</v>
      </c>
      <c r="N367" s="129" t="s">
        <v>590</v>
      </c>
      <c r="O367" s="130">
        <v>2474</v>
      </c>
      <c r="P367" s="123" t="s">
        <v>585</v>
      </c>
      <c r="Q367" s="130"/>
      <c r="R367" s="145"/>
      <c r="S367" s="126">
        <v>0</v>
      </c>
      <c r="T367" s="125" t="s">
        <v>1604</v>
      </c>
      <c r="U367" s="123" t="s">
        <v>923</v>
      </c>
      <c r="V367" s="125" t="s">
        <v>1680</v>
      </c>
      <c r="W367" s="125" t="s">
        <v>540</v>
      </c>
      <c r="X367" s="125"/>
    </row>
    <row r="368" spans="1:24" s="64" customFormat="1" x14ac:dyDescent="0.25">
      <c r="A368" s="123">
        <v>8305204</v>
      </c>
      <c r="B368" s="124" t="s">
        <v>518</v>
      </c>
      <c r="C368" s="125" t="s">
        <v>517</v>
      </c>
      <c r="D368" s="123">
        <v>143040</v>
      </c>
      <c r="E368" s="125" t="s">
        <v>1223</v>
      </c>
      <c r="F368" s="126" t="s">
        <v>1605</v>
      </c>
      <c r="G368" s="123" t="s">
        <v>560</v>
      </c>
      <c r="H368" s="127"/>
      <c r="I368" s="123">
        <v>1</v>
      </c>
      <c r="J368" s="125" t="s">
        <v>1368</v>
      </c>
      <c r="K368" s="128">
        <v>45786</v>
      </c>
      <c r="L368" s="128">
        <v>47611</v>
      </c>
      <c r="M368" s="129" t="s">
        <v>562</v>
      </c>
      <c r="N368" s="129"/>
      <c r="O368" s="130">
        <v>188.62</v>
      </c>
      <c r="P368" s="123" t="s">
        <v>563</v>
      </c>
      <c r="Q368" s="130">
        <v>125</v>
      </c>
      <c r="R368" s="145">
        <v>45821</v>
      </c>
      <c r="S368" s="126"/>
      <c r="T368" s="125" t="s">
        <v>1224</v>
      </c>
      <c r="U368" s="123" t="s">
        <v>923</v>
      </c>
      <c r="V368" s="125" t="s">
        <v>1681</v>
      </c>
      <c r="W368" s="125" t="s">
        <v>540</v>
      </c>
      <c r="X368" s="125"/>
    </row>
    <row r="369" spans="1:24" s="64" customFormat="1" ht="30" x14ac:dyDescent="0.25">
      <c r="A369" s="123">
        <v>8303317</v>
      </c>
      <c r="B369" s="124" t="s">
        <v>472</v>
      </c>
      <c r="C369" s="125" t="s">
        <v>471</v>
      </c>
      <c r="D369" s="123">
        <v>143000</v>
      </c>
      <c r="E369" s="125" t="s">
        <v>1606</v>
      </c>
      <c r="F369" s="126" t="s">
        <v>1607</v>
      </c>
      <c r="G369" s="123" t="s">
        <v>560</v>
      </c>
      <c r="H369" s="127"/>
      <c r="I369" s="123">
        <v>1</v>
      </c>
      <c r="J369" s="125" t="s">
        <v>1608</v>
      </c>
      <c r="K369" s="128">
        <v>45639</v>
      </c>
      <c r="L369" s="128">
        <v>47464</v>
      </c>
      <c r="M369" s="129" t="s">
        <v>567</v>
      </c>
      <c r="N369" s="129"/>
      <c r="O369" s="130">
        <v>134.63</v>
      </c>
      <c r="P369" s="123" t="s">
        <v>563</v>
      </c>
      <c r="Q369" s="130"/>
      <c r="R369" s="145"/>
      <c r="S369" s="126"/>
      <c r="T369" s="125" t="s">
        <v>1609</v>
      </c>
      <c r="U369" s="123" t="s">
        <v>560</v>
      </c>
      <c r="V369" s="125" t="s">
        <v>1681</v>
      </c>
      <c r="W369" s="125" t="s">
        <v>540</v>
      </c>
      <c r="X369" s="125"/>
    </row>
    <row r="370" spans="1:24" s="64" customFormat="1" x14ac:dyDescent="0.25">
      <c r="A370" s="123">
        <v>8302044</v>
      </c>
      <c r="B370" s="124" t="s">
        <v>70</v>
      </c>
      <c r="C370" s="125" t="s">
        <v>69</v>
      </c>
      <c r="D370" s="123">
        <v>143000</v>
      </c>
      <c r="E370" s="125" t="s">
        <v>626</v>
      </c>
      <c r="F370" s="126" t="s">
        <v>939</v>
      </c>
      <c r="G370" s="123" t="s">
        <v>560</v>
      </c>
      <c r="H370" s="127"/>
      <c r="I370" s="123">
        <v>1</v>
      </c>
      <c r="J370" s="125" t="s">
        <v>1368</v>
      </c>
      <c r="K370" s="128">
        <v>44124</v>
      </c>
      <c r="L370" s="128">
        <v>45950</v>
      </c>
      <c r="M370" s="129" t="s">
        <v>567</v>
      </c>
      <c r="N370" s="129"/>
      <c r="O370" s="130">
        <v>233.03</v>
      </c>
      <c r="P370" s="123" t="s">
        <v>563</v>
      </c>
      <c r="Q370" s="130"/>
      <c r="R370" s="145"/>
      <c r="S370" s="126"/>
      <c r="T370" s="125" t="s">
        <v>1610</v>
      </c>
      <c r="U370" s="123" t="s">
        <v>560</v>
      </c>
      <c r="V370" s="125" t="s">
        <v>1681</v>
      </c>
      <c r="W370" s="125" t="s">
        <v>540</v>
      </c>
      <c r="X370" s="125"/>
    </row>
    <row r="371" spans="1:24" s="64" customFormat="1" ht="30" x14ac:dyDescent="0.25">
      <c r="A371" s="123">
        <v>8305202</v>
      </c>
      <c r="B371" s="124" t="s">
        <v>516</v>
      </c>
      <c r="C371" s="125" t="s">
        <v>515</v>
      </c>
      <c r="D371" s="123">
        <v>143000</v>
      </c>
      <c r="E371" s="125" t="s">
        <v>1221</v>
      </c>
      <c r="F371" s="126" t="s">
        <v>1611</v>
      </c>
      <c r="G371" s="123" t="s">
        <v>560</v>
      </c>
      <c r="H371" s="127"/>
      <c r="I371" s="123">
        <v>1</v>
      </c>
      <c r="J371" s="125" t="s">
        <v>1376</v>
      </c>
      <c r="K371" s="128">
        <v>45238</v>
      </c>
      <c r="L371" s="128">
        <v>47064</v>
      </c>
      <c r="M371" s="129" t="s">
        <v>785</v>
      </c>
      <c r="N371" s="129" t="s">
        <v>785</v>
      </c>
      <c r="O371" s="130">
        <v>287.20999999999998</v>
      </c>
      <c r="P371" s="123" t="s">
        <v>571</v>
      </c>
      <c r="Q371" s="130"/>
      <c r="R371" s="145"/>
      <c r="S371" s="126" t="s">
        <v>1612</v>
      </c>
      <c r="T371" s="125" t="s">
        <v>1613</v>
      </c>
      <c r="U371" s="123" t="s">
        <v>560</v>
      </c>
      <c r="V371" s="126" t="s">
        <v>1684</v>
      </c>
      <c r="W371" s="125" t="s">
        <v>540</v>
      </c>
      <c r="X371" s="125"/>
    </row>
    <row r="372" spans="1:24" s="64" customFormat="1" x14ac:dyDescent="0.25">
      <c r="A372" s="123">
        <v>8303110</v>
      </c>
      <c r="B372" s="124" t="s">
        <v>450</v>
      </c>
      <c r="C372" s="125" t="s">
        <v>449</v>
      </c>
      <c r="D372" s="123">
        <v>140010</v>
      </c>
      <c r="E372" s="125" t="s">
        <v>1133</v>
      </c>
      <c r="F372" s="126" t="s">
        <v>1146</v>
      </c>
      <c r="G372" s="123" t="s">
        <v>560</v>
      </c>
      <c r="H372" s="127"/>
      <c r="I372" s="123">
        <v>4</v>
      </c>
      <c r="J372" s="125" t="s">
        <v>583</v>
      </c>
      <c r="K372" s="128">
        <v>45658</v>
      </c>
      <c r="L372" s="128">
        <v>46022</v>
      </c>
      <c r="M372" s="129" t="s">
        <v>584</v>
      </c>
      <c r="N372" s="129" t="s">
        <v>584</v>
      </c>
      <c r="O372" s="130">
        <v>455</v>
      </c>
      <c r="P372" s="123" t="s">
        <v>585</v>
      </c>
      <c r="Q372" s="130"/>
      <c r="R372" s="145"/>
      <c r="S372" s="126">
        <v>0</v>
      </c>
      <c r="T372" s="125" t="s">
        <v>1135</v>
      </c>
      <c r="U372" s="123" t="s">
        <v>923</v>
      </c>
      <c r="V372" s="125" t="s">
        <v>1680</v>
      </c>
      <c r="W372" s="125" t="s">
        <v>540</v>
      </c>
      <c r="X372" s="125"/>
    </row>
    <row r="373" spans="1:24" s="64" customFormat="1" ht="30" x14ac:dyDescent="0.25">
      <c r="A373" s="123">
        <v>8303110</v>
      </c>
      <c r="B373" s="124" t="s">
        <v>450</v>
      </c>
      <c r="C373" s="125" t="s">
        <v>449</v>
      </c>
      <c r="D373" s="123">
        <v>143010</v>
      </c>
      <c r="E373" s="125" t="s">
        <v>1133</v>
      </c>
      <c r="F373" s="126" t="s">
        <v>1614</v>
      </c>
      <c r="G373" s="123" t="s">
        <v>560</v>
      </c>
      <c r="H373" s="127"/>
      <c r="I373" s="123">
        <v>1</v>
      </c>
      <c r="J373" s="125" t="s">
        <v>1615</v>
      </c>
      <c r="K373" s="128">
        <v>45490</v>
      </c>
      <c r="L373" s="128">
        <v>45900</v>
      </c>
      <c r="M373" s="129" t="s">
        <v>1616</v>
      </c>
      <c r="N373" s="129" t="s">
        <v>1617</v>
      </c>
      <c r="O373" s="130">
        <v>52</v>
      </c>
      <c r="P373" s="123" t="s">
        <v>585</v>
      </c>
      <c r="Q373" s="130"/>
      <c r="R373" s="145"/>
      <c r="S373" s="126" t="s">
        <v>1618</v>
      </c>
      <c r="T373" s="125" t="s">
        <v>1135</v>
      </c>
      <c r="U373" s="123" t="s">
        <v>560</v>
      </c>
      <c r="V373" s="125" t="s">
        <v>1681</v>
      </c>
      <c r="W373" s="125" t="s">
        <v>540</v>
      </c>
      <c r="X373" s="125"/>
    </row>
    <row r="374" spans="1:24" s="64" customFormat="1" x14ac:dyDescent="0.25">
      <c r="A374" s="123">
        <v>8303502</v>
      </c>
      <c r="B374" s="124" t="s">
        <v>492</v>
      </c>
      <c r="C374" s="125" t="s">
        <v>491</v>
      </c>
      <c r="D374" s="123">
        <v>120040</v>
      </c>
      <c r="E374" s="125" t="s">
        <v>1422</v>
      </c>
      <c r="F374" s="126" t="s">
        <v>1619</v>
      </c>
      <c r="G374" s="123" t="s">
        <v>560</v>
      </c>
      <c r="H374" s="127"/>
      <c r="I374" s="123">
        <v>13</v>
      </c>
      <c r="J374" s="125" t="s">
        <v>583</v>
      </c>
      <c r="K374" s="128">
        <v>45658</v>
      </c>
      <c r="L374" s="128">
        <v>46022</v>
      </c>
      <c r="M374" s="129">
        <v>12</v>
      </c>
      <c r="N374" s="129"/>
      <c r="O374" s="130">
        <v>57.21</v>
      </c>
      <c r="P374" s="123" t="s">
        <v>571</v>
      </c>
      <c r="Q374" s="130"/>
      <c r="R374" s="145"/>
      <c r="S374" s="126">
        <v>0</v>
      </c>
      <c r="T374" s="125" t="s">
        <v>1424</v>
      </c>
      <c r="U374" s="123" t="s">
        <v>560</v>
      </c>
      <c r="V374" s="125" t="s">
        <v>1680</v>
      </c>
      <c r="W374" s="125" t="s">
        <v>540</v>
      </c>
      <c r="X374" s="125"/>
    </row>
    <row r="375" spans="1:24" s="16" customFormat="1" x14ac:dyDescent="0.25">
      <c r="A375" s="123">
        <v>8303033</v>
      </c>
      <c r="B375" s="124" t="s">
        <v>370</v>
      </c>
      <c r="C375" s="125" t="s">
        <v>1620</v>
      </c>
      <c r="D375" s="123">
        <v>140010</v>
      </c>
      <c r="E375" s="125" t="s">
        <v>1045</v>
      </c>
      <c r="F375" s="126" t="s">
        <v>1146</v>
      </c>
      <c r="G375" s="123" t="s">
        <v>560</v>
      </c>
      <c r="H375" s="127"/>
      <c r="I375" s="123">
        <v>2</v>
      </c>
      <c r="J375" s="125" t="s">
        <v>1621</v>
      </c>
      <c r="K375" s="128">
        <v>45728</v>
      </c>
      <c r="L375" s="128">
        <v>46824</v>
      </c>
      <c r="M375" s="129" t="s">
        <v>590</v>
      </c>
      <c r="N375" s="129"/>
      <c r="O375" s="130">
        <v>40.04</v>
      </c>
      <c r="P375" s="123" t="s">
        <v>585</v>
      </c>
      <c r="Q375" s="130"/>
      <c r="R375" s="145"/>
      <c r="S375" s="126"/>
      <c r="T375" s="125" t="s">
        <v>1622</v>
      </c>
      <c r="U375" s="123" t="s">
        <v>560</v>
      </c>
      <c r="V375" s="125" t="s">
        <v>1681</v>
      </c>
      <c r="W375" s="125" t="s">
        <v>540</v>
      </c>
      <c r="X375" s="125"/>
    </row>
    <row r="376" spans="1:24" ht="75" x14ac:dyDescent="0.25">
      <c r="A376" s="123">
        <v>8303032</v>
      </c>
      <c r="B376" s="124" t="s">
        <v>368</v>
      </c>
      <c r="C376" s="125" t="s">
        <v>367</v>
      </c>
      <c r="D376" s="123">
        <v>120000</v>
      </c>
      <c r="E376" s="125" t="s">
        <v>1623</v>
      </c>
      <c r="F376" s="126" t="s">
        <v>1544</v>
      </c>
      <c r="G376" s="123" t="s">
        <v>560</v>
      </c>
      <c r="H376" s="127"/>
      <c r="I376" s="123">
        <v>7</v>
      </c>
      <c r="J376" s="125" t="s">
        <v>1545</v>
      </c>
      <c r="K376" s="128">
        <v>44181</v>
      </c>
      <c r="L376" s="128">
        <v>46371</v>
      </c>
      <c r="M376" s="129" t="s">
        <v>1546</v>
      </c>
      <c r="N376" s="129"/>
      <c r="O376" s="130">
        <v>1287</v>
      </c>
      <c r="P376" s="123" t="s">
        <v>585</v>
      </c>
      <c r="Q376" s="130"/>
      <c r="R376" s="145"/>
      <c r="S376" s="126" t="s">
        <v>1624</v>
      </c>
      <c r="T376" s="125" t="s">
        <v>1543</v>
      </c>
      <c r="U376" s="123" t="s">
        <v>848</v>
      </c>
      <c r="V376" s="125" t="s">
        <v>1685</v>
      </c>
      <c r="W376" s="125" t="s">
        <v>540</v>
      </c>
      <c r="X376" s="125"/>
    </row>
    <row r="377" spans="1:24" s="49" customFormat="1" ht="60" x14ac:dyDescent="0.25">
      <c r="A377" s="123">
        <v>8303032</v>
      </c>
      <c r="B377" s="124" t="s">
        <v>368</v>
      </c>
      <c r="C377" s="125" t="s">
        <v>367</v>
      </c>
      <c r="D377" s="123">
        <v>120000</v>
      </c>
      <c r="E377" s="125" t="s">
        <v>1623</v>
      </c>
      <c r="F377" s="126" t="s">
        <v>1625</v>
      </c>
      <c r="G377" s="123" t="s">
        <v>560</v>
      </c>
      <c r="H377" s="127"/>
      <c r="I377" s="123">
        <v>6</v>
      </c>
      <c r="J377" s="125" t="s">
        <v>583</v>
      </c>
      <c r="K377" s="128">
        <v>45761</v>
      </c>
      <c r="L377" s="128">
        <v>46856</v>
      </c>
      <c r="M377" s="129" t="s">
        <v>590</v>
      </c>
      <c r="N377" s="129"/>
      <c r="O377" s="130">
        <v>345</v>
      </c>
      <c r="P377" s="123" t="s">
        <v>585</v>
      </c>
      <c r="Q377" s="130"/>
      <c r="R377" s="145"/>
      <c r="S377" s="126" t="s">
        <v>1626</v>
      </c>
      <c r="T377" s="125" t="s">
        <v>1543</v>
      </c>
      <c r="U377" s="123" t="s">
        <v>560</v>
      </c>
      <c r="V377" s="125" t="s">
        <v>1681</v>
      </c>
      <c r="W377" s="125" t="s">
        <v>540</v>
      </c>
      <c r="X377" s="125"/>
    </row>
    <row r="378" spans="1:24" x14ac:dyDescent="0.25">
      <c r="A378" s="123">
        <v>8302239</v>
      </c>
      <c r="B378" s="124" t="s">
        <v>226</v>
      </c>
      <c r="C378" s="125" t="s">
        <v>225</v>
      </c>
      <c r="D378" s="123">
        <v>143000</v>
      </c>
      <c r="E378" s="125" t="s">
        <v>858</v>
      </c>
      <c r="F378" s="126" t="s">
        <v>851</v>
      </c>
      <c r="G378" s="123" t="s">
        <v>560</v>
      </c>
      <c r="H378" s="127"/>
      <c r="I378" s="123">
        <v>3</v>
      </c>
      <c r="J378" s="125" t="s">
        <v>1627</v>
      </c>
      <c r="K378" s="128">
        <v>45765</v>
      </c>
      <c r="L378" s="128">
        <v>46130</v>
      </c>
      <c r="M378" s="129" t="s">
        <v>584</v>
      </c>
      <c r="N378" s="129"/>
      <c r="O378" s="130">
        <v>7295</v>
      </c>
      <c r="P378" s="123" t="s">
        <v>585</v>
      </c>
      <c r="Q378" s="130"/>
      <c r="R378" s="145"/>
      <c r="S378" s="126"/>
      <c r="T378" s="125" t="s">
        <v>861</v>
      </c>
      <c r="U378" s="123" t="s">
        <v>560</v>
      </c>
      <c r="V378" s="125" t="s">
        <v>1681</v>
      </c>
      <c r="W378" s="125" t="s">
        <v>540</v>
      </c>
      <c r="X378" s="125"/>
    </row>
    <row r="379" spans="1:24" s="16" customFormat="1" x14ac:dyDescent="0.25">
      <c r="A379" s="123">
        <v>8302239</v>
      </c>
      <c r="B379" s="124" t="s">
        <v>226</v>
      </c>
      <c r="C379" s="125" t="s">
        <v>225</v>
      </c>
      <c r="D379" s="123">
        <v>120000</v>
      </c>
      <c r="E379" s="125" t="s">
        <v>858</v>
      </c>
      <c r="F379" s="126" t="s">
        <v>1146</v>
      </c>
      <c r="G379" s="123" t="s">
        <v>560</v>
      </c>
      <c r="H379" s="127"/>
      <c r="I379" s="123">
        <v>6</v>
      </c>
      <c r="J379" s="125" t="s">
        <v>583</v>
      </c>
      <c r="K379" s="128">
        <v>45623</v>
      </c>
      <c r="L379" s="128">
        <v>45988</v>
      </c>
      <c r="M379" s="129" t="s">
        <v>584</v>
      </c>
      <c r="N379" s="129" t="s">
        <v>584</v>
      </c>
      <c r="O379" s="130">
        <v>962</v>
      </c>
      <c r="P379" s="123" t="s">
        <v>585</v>
      </c>
      <c r="Q379" s="130"/>
      <c r="R379" s="145"/>
      <c r="S379" s="126"/>
      <c r="T379" s="125" t="s">
        <v>861</v>
      </c>
      <c r="U379" s="123" t="s">
        <v>560</v>
      </c>
      <c r="V379" s="125" t="s">
        <v>1681</v>
      </c>
      <c r="W379" s="125" t="s">
        <v>540</v>
      </c>
      <c r="X379" s="125"/>
    </row>
    <row r="380" spans="1:24" s="16" customFormat="1" ht="30" x14ac:dyDescent="0.25">
      <c r="A380" s="123">
        <v>8303007</v>
      </c>
      <c r="B380" s="124" t="s">
        <v>344</v>
      </c>
      <c r="C380" s="125" t="s">
        <v>343</v>
      </c>
      <c r="D380" s="123">
        <v>143000</v>
      </c>
      <c r="E380" s="125" t="s">
        <v>1004</v>
      </c>
      <c r="F380" s="126" t="s">
        <v>1628</v>
      </c>
      <c r="G380" s="123" t="s">
        <v>560</v>
      </c>
      <c r="H380" s="127"/>
      <c r="I380" s="123">
        <v>1</v>
      </c>
      <c r="J380" s="125" t="s">
        <v>1629</v>
      </c>
      <c r="K380" s="128">
        <v>43500</v>
      </c>
      <c r="L380" s="128">
        <v>47153</v>
      </c>
      <c r="M380" s="129" t="s">
        <v>1630</v>
      </c>
      <c r="N380" s="129" t="s">
        <v>719</v>
      </c>
      <c r="O380" s="130">
        <v>136.80000000000001</v>
      </c>
      <c r="P380" s="123" t="s">
        <v>571</v>
      </c>
      <c r="Q380" s="130"/>
      <c r="R380" s="145"/>
      <c r="S380" s="126" t="s">
        <v>1631</v>
      </c>
      <c r="T380" s="125" t="s">
        <v>1006</v>
      </c>
      <c r="U380" s="123" t="s">
        <v>560</v>
      </c>
      <c r="V380" s="125" t="s">
        <v>1680</v>
      </c>
      <c r="W380" s="125" t="s">
        <v>540</v>
      </c>
      <c r="X380" s="125"/>
    </row>
    <row r="381" spans="1:24" s="16" customFormat="1" x14ac:dyDescent="0.25">
      <c r="A381" s="123">
        <v>8304509</v>
      </c>
      <c r="B381" s="124" t="s">
        <v>512</v>
      </c>
      <c r="C381" s="125" t="s">
        <v>511</v>
      </c>
      <c r="D381" s="123">
        <v>230150</v>
      </c>
      <c r="E381" s="125" t="s">
        <v>1217</v>
      </c>
      <c r="F381" s="126" t="s">
        <v>1632</v>
      </c>
      <c r="G381" s="123" t="s">
        <v>560</v>
      </c>
      <c r="H381" s="127"/>
      <c r="I381" s="123">
        <v>1</v>
      </c>
      <c r="J381" s="125" t="s">
        <v>1633</v>
      </c>
      <c r="K381" s="128">
        <v>45778</v>
      </c>
      <c r="L381" s="128">
        <v>47603</v>
      </c>
      <c r="M381" s="129" t="s">
        <v>567</v>
      </c>
      <c r="N381" s="129"/>
      <c r="O381" s="130">
        <v>325</v>
      </c>
      <c r="P381" s="123" t="s">
        <v>563</v>
      </c>
      <c r="Q381" s="130"/>
      <c r="R381" s="145"/>
      <c r="S381" s="126"/>
      <c r="T381" s="125" t="s">
        <v>1219</v>
      </c>
      <c r="U381" s="123" t="s">
        <v>560</v>
      </c>
      <c r="V381" s="125" t="s">
        <v>1681</v>
      </c>
      <c r="W381" s="125" t="s">
        <v>540</v>
      </c>
      <c r="X381" s="125"/>
    </row>
    <row r="382" spans="1:24" s="16" customFormat="1" x14ac:dyDescent="0.25">
      <c r="A382" s="123">
        <v>8303316</v>
      </c>
      <c r="B382" s="124" t="s">
        <v>470</v>
      </c>
      <c r="C382" s="125" t="s">
        <v>469</v>
      </c>
      <c r="D382" s="123">
        <v>143000</v>
      </c>
      <c r="E382" s="125" t="s">
        <v>1177</v>
      </c>
      <c r="F382" s="126" t="s">
        <v>881</v>
      </c>
      <c r="G382" s="123" t="s">
        <v>560</v>
      </c>
      <c r="H382" s="127"/>
      <c r="I382" s="123">
        <v>2</v>
      </c>
      <c r="J382" s="125" t="s">
        <v>1634</v>
      </c>
      <c r="K382" s="128">
        <v>45778</v>
      </c>
      <c r="L382" s="128">
        <v>47604</v>
      </c>
      <c r="M382" s="129" t="s">
        <v>567</v>
      </c>
      <c r="N382" s="129"/>
      <c r="O382" s="130">
        <v>156.69999999999999</v>
      </c>
      <c r="P382" s="123" t="s">
        <v>571</v>
      </c>
      <c r="Q382" s="130"/>
      <c r="R382" s="145"/>
      <c r="S382" s="126"/>
      <c r="T382" s="125" t="s">
        <v>1176</v>
      </c>
      <c r="U382" s="123" t="s">
        <v>560</v>
      </c>
      <c r="V382" s="125" t="s">
        <v>1681</v>
      </c>
      <c r="W382" s="125" t="s">
        <v>540</v>
      </c>
      <c r="X382" s="125"/>
    </row>
    <row r="383" spans="1:24" s="16" customFormat="1" x14ac:dyDescent="0.25">
      <c r="A383" s="123">
        <v>8302172</v>
      </c>
      <c r="B383" s="124" t="s">
        <v>182</v>
      </c>
      <c r="C383" s="125" t="s">
        <v>181</v>
      </c>
      <c r="D383" s="123">
        <v>120010</v>
      </c>
      <c r="E383" s="125" t="s">
        <v>820</v>
      </c>
      <c r="F383" s="126" t="s">
        <v>859</v>
      </c>
      <c r="G383" s="123" t="s">
        <v>560</v>
      </c>
      <c r="H383" s="127"/>
      <c r="I383" s="123">
        <v>1</v>
      </c>
      <c r="J383" s="125" t="s">
        <v>637</v>
      </c>
      <c r="K383" s="128">
        <v>44173</v>
      </c>
      <c r="L383" s="128">
        <v>46022</v>
      </c>
      <c r="M383" s="129" t="s">
        <v>584</v>
      </c>
      <c r="N383" s="146">
        <v>46387</v>
      </c>
      <c r="O383" s="130">
        <v>367.4</v>
      </c>
      <c r="P383" s="123" t="s">
        <v>585</v>
      </c>
      <c r="Q383" s="130"/>
      <c r="R383" s="145"/>
      <c r="S383" s="126"/>
      <c r="T383" s="125" t="s">
        <v>822</v>
      </c>
      <c r="U383" s="123" t="s">
        <v>560</v>
      </c>
      <c r="V383" s="125" t="s">
        <v>1680</v>
      </c>
      <c r="W383" s="125" t="s">
        <v>540</v>
      </c>
      <c r="X383" s="125"/>
    </row>
    <row r="384" spans="1:24" s="16" customFormat="1" ht="30" x14ac:dyDescent="0.25">
      <c r="A384" s="123">
        <v>8302051</v>
      </c>
      <c r="B384" s="124" t="s">
        <v>80</v>
      </c>
      <c r="C384" s="125" t="s">
        <v>79</v>
      </c>
      <c r="D384" s="123">
        <v>145010</v>
      </c>
      <c r="E384" s="125" t="s">
        <v>653</v>
      </c>
      <c r="F384" s="126" t="s">
        <v>569</v>
      </c>
      <c r="G384" s="123" t="s">
        <v>560</v>
      </c>
      <c r="H384" s="127"/>
      <c r="I384" s="123">
        <v>2</v>
      </c>
      <c r="J384" s="125" t="s">
        <v>1635</v>
      </c>
      <c r="K384" s="128">
        <v>45383</v>
      </c>
      <c r="L384" s="128">
        <v>47938</v>
      </c>
      <c r="M384" s="129" t="s">
        <v>1636</v>
      </c>
      <c r="N384" s="129"/>
      <c r="O384" s="130">
        <v>70</v>
      </c>
      <c r="P384" s="123" t="s">
        <v>571</v>
      </c>
      <c r="Q384" s="130"/>
      <c r="R384" s="145"/>
      <c r="S384" s="126" t="s">
        <v>1637</v>
      </c>
      <c r="T384" s="125" t="s">
        <v>1638</v>
      </c>
      <c r="U384" s="123" t="s">
        <v>560</v>
      </c>
      <c r="V384" s="125" t="s">
        <v>1681</v>
      </c>
      <c r="W384" s="125" t="s">
        <v>540</v>
      </c>
      <c r="X384" s="125"/>
    </row>
    <row r="385" spans="1:24" s="16" customFormat="1" x14ac:dyDescent="0.25">
      <c r="A385" s="123">
        <v>8302051</v>
      </c>
      <c r="B385" s="124" t="s">
        <v>80</v>
      </c>
      <c r="C385" s="125" t="s">
        <v>79</v>
      </c>
      <c r="D385" s="123">
        <v>144130</v>
      </c>
      <c r="E385" s="125" t="s">
        <v>653</v>
      </c>
      <c r="F385" s="126" t="s">
        <v>1146</v>
      </c>
      <c r="G385" s="123" t="s">
        <v>560</v>
      </c>
      <c r="H385" s="127"/>
      <c r="I385" s="123">
        <v>3</v>
      </c>
      <c r="J385" s="125" t="s">
        <v>1639</v>
      </c>
      <c r="K385" s="128">
        <v>45748</v>
      </c>
      <c r="L385" s="128">
        <v>45747</v>
      </c>
      <c r="M385" s="129" t="s">
        <v>694</v>
      </c>
      <c r="N385" s="129"/>
      <c r="O385" s="130">
        <v>50</v>
      </c>
      <c r="P385" s="123" t="s">
        <v>585</v>
      </c>
      <c r="Q385" s="130"/>
      <c r="R385" s="145"/>
      <c r="S385" s="126"/>
      <c r="T385" s="125" t="s">
        <v>1638</v>
      </c>
      <c r="U385" s="123" t="s">
        <v>560</v>
      </c>
      <c r="V385" s="125" t="s">
        <v>1681</v>
      </c>
      <c r="W385" s="125" t="s">
        <v>540</v>
      </c>
      <c r="X385" s="125"/>
    </row>
    <row r="386" spans="1:24" s="16" customFormat="1" ht="30" x14ac:dyDescent="0.25">
      <c r="A386" s="123">
        <v>8302283</v>
      </c>
      <c r="B386" s="124" t="s">
        <v>266</v>
      </c>
      <c r="C386" s="125" t="s">
        <v>1640</v>
      </c>
      <c r="D386" s="123">
        <v>143000</v>
      </c>
      <c r="E386" s="125" t="s">
        <v>901</v>
      </c>
      <c r="F386" s="126" t="s">
        <v>1641</v>
      </c>
      <c r="G386" s="123" t="s">
        <v>560</v>
      </c>
      <c r="H386" s="127"/>
      <c r="I386" s="123">
        <v>1</v>
      </c>
      <c r="J386" s="125" t="s">
        <v>1642</v>
      </c>
      <c r="K386" s="128">
        <v>45625</v>
      </c>
      <c r="L386" s="128">
        <v>47451</v>
      </c>
      <c r="M386" s="129" t="s">
        <v>567</v>
      </c>
      <c r="N386" s="129"/>
      <c r="O386" s="130">
        <v>57</v>
      </c>
      <c r="P386" s="123" t="s">
        <v>563</v>
      </c>
      <c r="Q386" s="130"/>
      <c r="R386" s="145"/>
      <c r="S386" s="126"/>
      <c r="T386" s="125" t="s">
        <v>903</v>
      </c>
      <c r="U386" s="123" t="s">
        <v>560</v>
      </c>
      <c r="V386" s="125" t="s">
        <v>1681</v>
      </c>
      <c r="W386" s="125" t="s">
        <v>540</v>
      </c>
      <c r="X386" s="125"/>
    </row>
    <row r="387" spans="1:24" s="16" customFormat="1" x14ac:dyDescent="0.25">
      <c r="A387" s="123">
        <v>8302283</v>
      </c>
      <c r="B387" s="124" t="s">
        <v>266</v>
      </c>
      <c r="C387" s="125" t="s">
        <v>265</v>
      </c>
      <c r="D387" s="123">
        <v>145010</v>
      </c>
      <c r="E387" s="125" t="s">
        <v>901</v>
      </c>
      <c r="F387" s="126" t="s">
        <v>569</v>
      </c>
      <c r="G387" s="123" t="s">
        <v>560</v>
      </c>
      <c r="H387" s="127"/>
      <c r="I387" s="123">
        <v>3</v>
      </c>
      <c r="J387" s="125" t="s">
        <v>1509</v>
      </c>
      <c r="K387" s="128">
        <v>44756</v>
      </c>
      <c r="L387" s="128">
        <v>47313</v>
      </c>
      <c r="M387" s="129" t="s">
        <v>1643</v>
      </c>
      <c r="N387" s="129"/>
      <c r="O387" s="130">
        <v>49</v>
      </c>
      <c r="P387" s="123" t="s">
        <v>571</v>
      </c>
      <c r="Q387" s="130"/>
      <c r="R387" s="145"/>
      <c r="S387" s="126"/>
      <c r="T387" s="125" t="s">
        <v>903</v>
      </c>
      <c r="U387" s="123" t="s">
        <v>560</v>
      </c>
      <c r="V387" s="125" t="s">
        <v>1681</v>
      </c>
      <c r="W387" s="125" t="s">
        <v>540</v>
      </c>
      <c r="X387" s="125"/>
    </row>
    <row r="388" spans="1:24" s="16" customFormat="1" x14ac:dyDescent="0.25">
      <c r="A388" s="123">
        <v>8302283</v>
      </c>
      <c r="B388" s="124" t="s">
        <v>266</v>
      </c>
      <c r="C388" s="125" t="s">
        <v>265</v>
      </c>
      <c r="D388" s="123">
        <v>145010</v>
      </c>
      <c r="E388" s="125" t="s">
        <v>901</v>
      </c>
      <c r="F388" s="126" t="s">
        <v>1644</v>
      </c>
      <c r="G388" s="123" t="s">
        <v>560</v>
      </c>
      <c r="H388" s="127"/>
      <c r="I388" s="123">
        <v>6</v>
      </c>
      <c r="J388" s="125" t="s">
        <v>1645</v>
      </c>
      <c r="K388" s="128">
        <v>45723</v>
      </c>
      <c r="L388" s="128">
        <v>48280</v>
      </c>
      <c r="M388" s="129" t="s">
        <v>1643</v>
      </c>
      <c r="N388" s="129"/>
      <c r="O388" s="130">
        <v>25</v>
      </c>
      <c r="P388" s="123" t="s">
        <v>571</v>
      </c>
      <c r="Q388" s="130"/>
      <c r="R388" s="145"/>
      <c r="S388" s="126"/>
      <c r="T388" s="125" t="s">
        <v>903</v>
      </c>
      <c r="U388" s="123" t="s">
        <v>560</v>
      </c>
      <c r="V388" s="125" t="s">
        <v>1681</v>
      </c>
      <c r="W388" s="125" t="s">
        <v>540</v>
      </c>
      <c r="X388" s="125"/>
    </row>
    <row r="389" spans="1:24" x14ac:dyDescent="0.25">
      <c r="A389" s="123">
        <v>8307005</v>
      </c>
      <c r="B389" s="124" t="s">
        <v>532</v>
      </c>
      <c r="C389" s="125" t="s">
        <v>531</v>
      </c>
      <c r="D389" s="123">
        <v>120000</v>
      </c>
      <c r="E389" s="125" t="s">
        <v>1445</v>
      </c>
      <c r="F389" s="126" t="s">
        <v>1646</v>
      </c>
      <c r="G389" s="123" t="s">
        <v>560</v>
      </c>
      <c r="H389" s="127"/>
      <c r="I389" s="123">
        <v>9</v>
      </c>
      <c r="J389" s="125" t="s">
        <v>583</v>
      </c>
      <c r="K389" s="128">
        <v>45748</v>
      </c>
      <c r="L389" s="128">
        <v>45838</v>
      </c>
      <c r="M389" s="129" t="s">
        <v>1647</v>
      </c>
      <c r="N389" s="129"/>
      <c r="O389" s="130">
        <v>21.6</v>
      </c>
      <c r="P389" s="123" t="s">
        <v>571</v>
      </c>
      <c r="Q389" s="130">
        <v>54</v>
      </c>
      <c r="R389" s="145"/>
      <c r="S389" s="126"/>
      <c r="T389" s="125" t="s">
        <v>1449</v>
      </c>
      <c r="U389" s="123" t="s">
        <v>560</v>
      </c>
      <c r="V389" s="125" t="s">
        <v>1680</v>
      </c>
      <c r="W389" s="125" t="s">
        <v>540</v>
      </c>
      <c r="X389" s="125"/>
    </row>
    <row r="390" spans="1:24" x14ac:dyDescent="0.25">
      <c r="A390" s="123">
        <v>8307005</v>
      </c>
      <c r="B390" s="124" t="s">
        <v>532</v>
      </c>
      <c r="C390" s="125" t="s">
        <v>531</v>
      </c>
      <c r="D390" s="123">
        <v>120000</v>
      </c>
      <c r="E390" s="125" t="s">
        <v>1445</v>
      </c>
      <c r="F390" s="126" t="s">
        <v>1648</v>
      </c>
      <c r="G390" s="123" t="s">
        <v>560</v>
      </c>
      <c r="H390" s="127"/>
      <c r="I390" s="123">
        <v>3</v>
      </c>
      <c r="J390" s="125" t="s">
        <v>583</v>
      </c>
      <c r="K390" s="128">
        <v>45748</v>
      </c>
      <c r="L390" s="128">
        <v>45838</v>
      </c>
      <c r="M390" s="129" t="s">
        <v>1649</v>
      </c>
      <c r="N390" s="129"/>
      <c r="O390" s="130">
        <v>58</v>
      </c>
      <c r="P390" s="123" t="s">
        <v>571</v>
      </c>
      <c r="Q390" s="130"/>
      <c r="R390" s="145"/>
      <c r="S390" s="126"/>
      <c r="T390" s="125" t="s">
        <v>1449</v>
      </c>
      <c r="U390" s="123" t="s">
        <v>560</v>
      </c>
      <c r="V390" s="125" t="s">
        <v>1680</v>
      </c>
      <c r="W390" s="125" t="s">
        <v>540</v>
      </c>
      <c r="X390" s="125"/>
    </row>
    <row r="391" spans="1:24" ht="45" x14ac:dyDescent="0.25">
      <c r="A391" s="123">
        <v>8307005</v>
      </c>
      <c r="B391" s="124" t="s">
        <v>532</v>
      </c>
      <c r="C391" s="125" t="s">
        <v>531</v>
      </c>
      <c r="D391" s="123">
        <v>120000</v>
      </c>
      <c r="E391" s="125" t="s">
        <v>1445</v>
      </c>
      <c r="F391" s="126" t="s">
        <v>1650</v>
      </c>
      <c r="G391" s="123" t="s">
        <v>560</v>
      </c>
      <c r="H391" s="127"/>
      <c r="I391" s="123">
        <v>36</v>
      </c>
      <c r="J391" s="125" t="s">
        <v>583</v>
      </c>
      <c r="K391" s="128">
        <v>45658</v>
      </c>
      <c r="L391" s="128">
        <v>46022</v>
      </c>
      <c r="M391" s="129">
        <v>12</v>
      </c>
      <c r="N391" s="129"/>
      <c r="O391" s="130">
        <v>3623.54</v>
      </c>
      <c r="P391" s="123" t="s">
        <v>563</v>
      </c>
      <c r="Q391" s="130"/>
      <c r="R391" s="145"/>
      <c r="S391" s="126" t="s">
        <v>1651</v>
      </c>
      <c r="T391" s="125" t="s">
        <v>1449</v>
      </c>
      <c r="U391" s="123" t="s">
        <v>560</v>
      </c>
      <c r="V391" s="125" t="s">
        <v>1680</v>
      </c>
      <c r="W391" s="125" t="s">
        <v>540</v>
      </c>
      <c r="X391" s="125"/>
    </row>
    <row r="392" spans="1:24" ht="60" x14ac:dyDescent="0.25">
      <c r="A392" s="123">
        <v>8302146</v>
      </c>
      <c r="B392" s="124" t="s">
        <v>164</v>
      </c>
      <c r="C392" s="125" t="s">
        <v>1652</v>
      </c>
      <c r="D392" s="123">
        <v>140070</v>
      </c>
      <c r="E392" s="125" t="s">
        <v>1653</v>
      </c>
      <c r="F392" s="126" t="s">
        <v>1654</v>
      </c>
      <c r="G392" s="123" t="s">
        <v>560</v>
      </c>
      <c r="H392" s="127"/>
      <c r="I392" s="123">
        <v>1</v>
      </c>
      <c r="J392" s="125" t="s">
        <v>1368</v>
      </c>
      <c r="K392" s="128">
        <v>43952</v>
      </c>
      <c r="L392" s="128">
        <v>45807</v>
      </c>
      <c r="M392" s="129" t="s">
        <v>567</v>
      </c>
      <c r="N392" s="129" t="s">
        <v>1655</v>
      </c>
      <c r="O392" s="130">
        <v>1992</v>
      </c>
      <c r="P392" s="123" t="s">
        <v>563</v>
      </c>
      <c r="Q392" s="130"/>
      <c r="R392" s="145"/>
      <c r="S392" s="126"/>
      <c r="T392" s="125" t="s">
        <v>1656</v>
      </c>
      <c r="U392" s="123" t="s">
        <v>923</v>
      </c>
      <c r="V392" s="125" t="s">
        <v>1680</v>
      </c>
      <c r="W392" s="125" t="s">
        <v>540</v>
      </c>
      <c r="X392" s="125"/>
    </row>
    <row r="393" spans="1:24" x14ac:dyDescent="0.25">
      <c r="A393" s="123">
        <v>8302126</v>
      </c>
      <c r="B393" s="124" t="s">
        <v>150</v>
      </c>
      <c r="C393" s="125" t="s">
        <v>149</v>
      </c>
      <c r="D393" s="123">
        <v>140050</v>
      </c>
      <c r="E393" s="125" t="s">
        <v>1657</v>
      </c>
      <c r="F393" s="126" t="s">
        <v>1658</v>
      </c>
      <c r="G393" s="123" t="s">
        <v>560</v>
      </c>
      <c r="H393" s="127"/>
      <c r="I393" s="123">
        <v>12</v>
      </c>
      <c r="J393" s="125" t="s">
        <v>1659</v>
      </c>
      <c r="K393" s="128">
        <v>45748</v>
      </c>
      <c r="L393" s="128">
        <v>46112</v>
      </c>
      <c r="M393" s="129" t="s">
        <v>1660</v>
      </c>
      <c r="N393" s="129"/>
      <c r="O393" s="130">
        <v>111.49</v>
      </c>
      <c r="P393" s="123" t="s">
        <v>563</v>
      </c>
      <c r="Q393" s="130"/>
      <c r="R393" s="145"/>
      <c r="S393" s="126"/>
      <c r="T393" s="125" t="s">
        <v>1661</v>
      </c>
      <c r="U393" s="123" t="s">
        <v>560</v>
      </c>
      <c r="V393" s="125" t="s">
        <v>1680</v>
      </c>
      <c r="W393" s="125" t="s">
        <v>540</v>
      </c>
      <c r="X393" s="125"/>
    </row>
    <row r="394" spans="1:24" x14ac:dyDescent="0.25">
      <c r="A394" s="123">
        <v>8303342</v>
      </c>
      <c r="B394" s="124" t="s">
        <v>490</v>
      </c>
      <c r="C394" s="125" t="s">
        <v>489</v>
      </c>
      <c r="D394" s="123">
        <v>143010</v>
      </c>
      <c r="E394" s="125" t="s">
        <v>1662</v>
      </c>
      <c r="F394" s="126" t="s">
        <v>566</v>
      </c>
      <c r="G394" s="123" t="s">
        <v>560</v>
      </c>
      <c r="H394" s="127"/>
      <c r="I394" s="123">
        <v>1</v>
      </c>
      <c r="J394" s="125" t="s">
        <v>1170</v>
      </c>
      <c r="K394" s="128">
        <v>45810</v>
      </c>
      <c r="L394" s="128">
        <v>47636</v>
      </c>
      <c r="M394" s="129" t="s">
        <v>567</v>
      </c>
      <c r="N394" s="129"/>
      <c r="O394" s="130">
        <v>214</v>
      </c>
      <c r="P394" s="123" t="s">
        <v>563</v>
      </c>
      <c r="Q394" s="130"/>
      <c r="R394" s="145"/>
      <c r="S394" s="126"/>
      <c r="T394" s="125" t="s">
        <v>1663</v>
      </c>
      <c r="U394" s="123" t="s">
        <v>560</v>
      </c>
      <c r="V394" s="125" t="s">
        <v>1681</v>
      </c>
      <c r="W394" s="125" t="s">
        <v>540</v>
      </c>
      <c r="X394" s="125"/>
    </row>
    <row r="395" spans="1:24" x14ac:dyDescent="0.25">
      <c r="A395" s="123">
        <v>8303342</v>
      </c>
      <c r="B395" s="124" t="s">
        <v>490</v>
      </c>
      <c r="C395" s="125" t="s">
        <v>489</v>
      </c>
      <c r="D395" s="123">
        <v>144130</v>
      </c>
      <c r="E395" s="125" t="s">
        <v>1662</v>
      </c>
      <c r="F395" s="126" t="s">
        <v>907</v>
      </c>
      <c r="G395" s="123" t="s">
        <v>560</v>
      </c>
      <c r="H395" s="127"/>
      <c r="I395" s="123">
        <v>6</v>
      </c>
      <c r="J395" s="125" t="s">
        <v>583</v>
      </c>
      <c r="K395" s="128">
        <v>45443</v>
      </c>
      <c r="L395" s="128">
        <v>46538</v>
      </c>
      <c r="M395" s="129" t="s">
        <v>590</v>
      </c>
      <c r="N395" s="129"/>
      <c r="O395" s="130">
        <v>105.84</v>
      </c>
      <c r="P395" s="123" t="s">
        <v>585</v>
      </c>
      <c r="Q395" s="130"/>
      <c r="R395" s="145"/>
      <c r="S395" s="126"/>
      <c r="T395" s="125" t="s">
        <v>1663</v>
      </c>
      <c r="U395" s="123" t="s">
        <v>560</v>
      </c>
      <c r="V395" s="125" t="s">
        <v>1681</v>
      </c>
      <c r="W395" s="125" t="s">
        <v>540</v>
      </c>
      <c r="X395" s="125"/>
    </row>
    <row r="396" spans="1:24" ht="30" x14ac:dyDescent="0.25">
      <c r="A396" s="123">
        <v>8302618</v>
      </c>
      <c r="B396" s="124" t="s">
        <v>330</v>
      </c>
      <c r="C396" s="125" t="s">
        <v>329</v>
      </c>
      <c r="D396" s="123">
        <v>144130</v>
      </c>
      <c r="E396" s="125" t="s">
        <v>1664</v>
      </c>
      <c r="F396" s="126" t="s">
        <v>1665</v>
      </c>
      <c r="G396" s="123" t="s">
        <v>560</v>
      </c>
      <c r="H396" s="127"/>
      <c r="I396" s="123">
        <v>2</v>
      </c>
      <c r="J396" s="125" t="s">
        <v>1666</v>
      </c>
      <c r="K396" s="128">
        <v>45734</v>
      </c>
      <c r="L396" s="128">
        <v>46099</v>
      </c>
      <c r="M396" s="129" t="s">
        <v>1667</v>
      </c>
      <c r="N396" s="129"/>
      <c r="O396" s="130">
        <v>19</v>
      </c>
      <c r="P396" s="123" t="s">
        <v>1668</v>
      </c>
      <c r="Q396" s="130"/>
      <c r="R396" s="145"/>
      <c r="S396" s="126" t="s">
        <v>1669</v>
      </c>
      <c r="T396" s="125" t="s">
        <v>1670</v>
      </c>
      <c r="U396" s="123" t="s">
        <v>560</v>
      </c>
      <c r="V396" s="125" t="s">
        <v>1681</v>
      </c>
      <c r="W396" s="125" t="s">
        <v>540</v>
      </c>
      <c r="X396" s="125"/>
    </row>
    <row r="397" spans="1:24" ht="60" x14ac:dyDescent="0.25">
      <c r="A397" s="123">
        <v>8302153</v>
      </c>
      <c r="B397" s="124" t="s">
        <v>172</v>
      </c>
      <c r="C397" s="125" t="s">
        <v>171</v>
      </c>
      <c r="D397" s="123">
        <v>143000</v>
      </c>
      <c r="E397" s="125" t="s">
        <v>803</v>
      </c>
      <c r="F397" s="126" t="s">
        <v>1671</v>
      </c>
      <c r="G397" s="123" t="s">
        <v>560</v>
      </c>
      <c r="H397" s="127"/>
      <c r="I397" s="123">
        <v>3</v>
      </c>
      <c r="J397" s="125" t="s">
        <v>1368</v>
      </c>
      <c r="K397" s="128">
        <v>45904</v>
      </c>
      <c r="L397" s="128">
        <v>47760</v>
      </c>
      <c r="M397" s="129" t="s">
        <v>641</v>
      </c>
      <c r="N397" s="129"/>
      <c r="O397" s="130">
        <v>309.83999999999997</v>
      </c>
      <c r="P397" s="123" t="s">
        <v>571</v>
      </c>
      <c r="Q397" s="130"/>
      <c r="R397" s="145"/>
      <c r="S397" s="126" t="s">
        <v>1672</v>
      </c>
      <c r="T397" s="125" t="s">
        <v>807</v>
      </c>
      <c r="U397" s="123" t="s">
        <v>560</v>
      </c>
      <c r="V397" s="125" t="s">
        <v>1681</v>
      </c>
      <c r="W397" s="125" t="s">
        <v>540</v>
      </c>
      <c r="X397" s="125"/>
    </row>
    <row r="398" spans="1:24" ht="60" x14ac:dyDescent="0.25">
      <c r="A398" s="123">
        <v>8302153</v>
      </c>
      <c r="B398" s="124" t="s">
        <v>172</v>
      </c>
      <c r="C398" s="125" t="s">
        <v>171</v>
      </c>
      <c r="D398" s="123">
        <v>143000</v>
      </c>
      <c r="E398" s="125" t="s">
        <v>803</v>
      </c>
      <c r="F398" s="126" t="s">
        <v>804</v>
      </c>
      <c r="G398" s="123" t="s">
        <v>560</v>
      </c>
      <c r="H398" s="127"/>
      <c r="I398" s="123">
        <v>4</v>
      </c>
      <c r="J398" s="125" t="s">
        <v>793</v>
      </c>
      <c r="K398" s="128">
        <v>45809</v>
      </c>
      <c r="L398" s="128">
        <v>45903</v>
      </c>
      <c r="M398" s="129" t="s">
        <v>1673</v>
      </c>
      <c r="N398" s="129"/>
      <c r="O398" s="130">
        <v>550</v>
      </c>
      <c r="P398" s="123" t="s">
        <v>563</v>
      </c>
      <c r="Q398" s="130"/>
      <c r="R398" s="145"/>
      <c r="S398" s="126" t="s">
        <v>1674</v>
      </c>
      <c r="T398" s="125" t="s">
        <v>807</v>
      </c>
      <c r="U398" s="123" t="s">
        <v>560</v>
      </c>
      <c r="V398" s="125" t="s">
        <v>1680</v>
      </c>
      <c r="W398" s="125" t="s">
        <v>540</v>
      </c>
      <c r="X398" s="125"/>
    </row>
    <row r="399" spans="1:24" ht="60" x14ac:dyDescent="0.25">
      <c r="A399" s="123">
        <v>8302101</v>
      </c>
      <c r="B399" s="124" t="s">
        <v>126</v>
      </c>
      <c r="C399" s="125" t="s">
        <v>125</v>
      </c>
      <c r="D399" s="123">
        <v>140000</v>
      </c>
      <c r="E399" s="125" t="s">
        <v>1462</v>
      </c>
      <c r="F399" s="126" t="s">
        <v>1686</v>
      </c>
      <c r="G399" s="123" t="s">
        <v>560</v>
      </c>
      <c r="H399" s="127"/>
      <c r="I399" s="123">
        <v>1</v>
      </c>
      <c r="J399" s="125" t="s">
        <v>1483</v>
      </c>
      <c r="K399" s="128">
        <v>45838</v>
      </c>
      <c r="L399" s="128">
        <v>46568</v>
      </c>
      <c r="M399" s="129" t="s">
        <v>833</v>
      </c>
      <c r="N399" s="129"/>
      <c r="O399" s="130">
        <v>318</v>
      </c>
      <c r="P399" s="123" t="s">
        <v>585</v>
      </c>
      <c r="Q399" s="130"/>
      <c r="R399" s="145"/>
      <c r="S399" s="126"/>
      <c r="T399" s="125" t="s">
        <v>1465</v>
      </c>
      <c r="U399" s="123" t="s">
        <v>560</v>
      </c>
      <c r="V399" s="126" t="s">
        <v>1681</v>
      </c>
      <c r="W399" s="125" t="s">
        <v>542</v>
      </c>
      <c r="X399" s="125"/>
    </row>
    <row r="400" spans="1:24" ht="60" x14ac:dyDescent="0.25">
      <c r="A400" s="123">
        <v>8302201</v>
      </c>
      <c r="B400" s="124" t="s">
        <v>208</v>
      </c>
      <c r="C400" s="125" t="s">
        <v>207</v>
      </c>
      <c r="D400" s="123">
        <v>145530</v>
      </c>
      <c r="E400" s="125" t="s">
        <v>1291</v>
      </c>
      <c r="F400" s="126" t="s">
        <v>1687</v>
      </c>
      <c r="G400" s="123" t="s">
        <v>560</v>
      </c>
      <c r="H400" s="127"/>
      <c r="I400" s="123">
        <v>14</v>
      </c>
      <c r="J400" s="125" t="s">
        <v>1688</v>
      </c>
      <c r="K400" s="128">
        <v>45814</v>
      </c>
      <c r="L400" s="128">
        <v>47640</v>
      </c>
      <c r="M400" s="129" t="s">
        <v>567</v>
      </c>
      <c r="N400" s="129"/>
      <c r="O400" s="130">
        <v>6296</v>
      </c>
      <c r="P400" s="123" t="s">
        <v>585</v>
      </c>
      <c r="Q400" s="130"/>
      <c r="R400" s="145"/>
      <c r="S400" s="126" t="s">
        <v>1689</v>
      </c>
      <c r="T400" s="125" t="s">
        <v>1690</v>
      </c>
      <c r="U400" s="123" t="s">
        <v>923</v>
      </c>
      <c r="V400" s="126" t="s">
        <v>1681</v>
      </c>
      <c r="W400" s="125" t="s">
        <v>542</v>
      </c>
      <c r="X400" s="125"/>
    </row>
    <row r="401" spans="1:24" ht="30" x14ac:dyDescent="0.25">
      <c r="A401" s="123">
        <v>8302079</v>
      </c>
      <c r="B401" s="124" t="s">
        <v>102</v>
      </c>
      <c r="C401" s="125" t="s">
        <v>101</v>
      </c>
      <c r="D401" s="123">
        <v>120000</v>
      </c>
      <c r="E401" s="125" t="s">
        <v>687</v>
      </c>
      <c r="F401" s="126" t="s">
        <v>697</v>
      </c>
      <c r="G401" s="123" t="s">
        <v>560</v>
      </c>
      <c r="H401" s="1"/>
      <c r="I401" s="132">
        <v>2</v>
      </c>
      <c r="J401" s="125" t="s">
        <v>693</v>
      </c>
      <c r="K401" s="128">
        <v>45629</v>
      </c>
      <c r="L401" s="128">
        <v>45993</v>
      </c>
      <c r="M401" s="129" t="s">
        <v>698</v>
      </c>
      <c r="N401" s="129" t="s">
        <v>699</v>
      </c>
      <c r="O401" s="2">
        <v>65.010000000000005</v>
      </c>
      <c r="P401" s="123" t="s">
        <v>563</v>
      </c>
      <c r="Q401" s="127"/>
      <c r="R401" s="128"/>
      <c r="S401" s="126"/>
      <c r="T401" s="125" t="s">
        <v>690</v>
      </c>
      <c r="U401" s="123" t="s">
        <v>560</v>
      </c>
      <c r="V401" s="125" t="s">
        <v>1680</v>
      </c>
      <c r="W401" s="125" t="s">
        <v>540</v>
      </c>
      <c r="X401" s="125"/>
    </row>
    <row r="402" spans="1:24" x14ac:dyDescent="0.25">
      <c r="A402" s="123">
        <v>8302151</v>
      </c>
      <c r="B402" s="124" t="s">
        <v>170</v>
      </c>
      <c r="C402" s="125" t="s">
        <v>169</v>
      </c>
      <c r="D402" s="123">
        <v>145010</v>
      </c>
      <c r="E402" s="125" t="s">
        <v>797</v>
      </c>
      <c r="F402" s="126" t="s">
        <v>569</v>
      </c>
      <c r="G402" s="123" t="s">
        <v>560</v>
      </c>
      <c r="H402" s="1"/>
      <c r="I402" s="132">
        <v>5</v>
      </c>
      <c r="J402" s="125" t="s">
        <v>801</v>
      </c>
      <c r="K402" s="128">
        <v>45658</v>
      </c>
      <c r="L402" s="128">
        <v>46023</v>
      </c>
      <c r="M402" s="129" t="s">
        <v>694</v>
      </c>
      <c r="N402" s="129" t="s">
        <v>802</v>
      </c>
      <c r="O402" s="2">
        <v>250</v>
      </c>
      <c r="P402" s="123" t="s">
        <v>585</v>
      </c>
      <c r="Q402" s="127"/>
      <c r="R402" s="128"/>
      <c r="S402" s="126"/>
      <c r="T402" s="125" t="s">
        <v>800</v>
      </c>
      <c r="U402" s="123" t="s">
        <v>560</v>
      </c>
      <c r="V402" s="125" t="s">
        <v>1680</v>
      </c>
      <c r="W402" s="125" t="s">
        <v>540</v>
      </c>
      <c r="X402" s="125"/>
    </row>
    <row r="403" spans="1:24" ht="30" x14ac:dyDescent="0.25">
      <c r="A403" s="123">
        <v>8302286</v>
      </c>
      <c r="B403" s="124" t="s">
        <v>270</v>
      </c>
      <c r="C403" s="125" t="s">
        <v>269</v>
      </c>
      <c r="D403" s="123">
        <v>140010</v>
      </c>
      <c r="E403" s="125" t="s">
        <v>915</v>
      </c>
      <c r="F403" s="126" t="s">
        <v>918</v>
      </c>
      <c r="G403" s="123" t="s">
        <v>560</v>
      </c>
      <c r="H403" s="1"/>
      <c r="I403" s="132">
        <v>8</v>
      </c>
      <c r="J403" s="125" t="s">
        <v>583</v>
      </c>
      <c r="K403" s="128">
        <v>45658</v>
      </c>
      <c r="L403" s="128">
        <v>46022</v>
      </c>
      <c r="M403" s="129" t="s">
        <v>584</v>
      </c>
      <c r="N403" s="129"/>
      <c r="O403" s="2">
        <v>267.05</v>
      </c>
      <c r="P403" s="123" t="s">
        <v>585</v>
      </c>
      <c r="Q403" s="127"/>
      <c r="R403" s="128"/>
      <c r="S403" s="126"/>
      <c r="T403" s="125" t="s">
        <v>917</v>
      </c>
      <c r="U403" s="123" t="s">
        <v>560</v>
      </c>
      <c r="V403" s="125" t="s">
        <v>1680</v>
      </c>
      <c r="W403" s="125" t="s">
        <v>540</v>
      </c>
      <c r="X403" s="125"/>
    </row>
    <row r="404" spans="1:24" x14ac:dyDescent="0.25">
      <c r="A404" s="123">
        <v>8303077</v>
      </c>
      <c r="B404" s="124" t="s">
        <v>420</v>
      </c>
      <c r="C404" s="125" t="s">
        <v>419</v>
      </c>
      <c r="D404" s="123">
        <v>140010</v>
      </c>
      <c r="E404" s="125" t="s">
        <v>1095</v>
      </c>
      <c r="F404" s="126" t="s">
        <v>1096</v>
      </c>
      <c r="G404" s="123" t="s">
        <v>560</v>
      </c>
      <c r="H404" s="1"/>
      <c r="I404" s="132">
        <v>6</v>
      </c>
      <c r="J404" s="125" t="s">
        <v>583</v>
      </c>
      <c r="K404" s="128">
        <v>45689</v>
      </c>
      <c r="L404" s="128">
        <v>46053</v>
      </c>
      <c r="M404" s="129" t="s">
        <v>1097</v>
      </c>
      <c r="N404" s="129" t="s">
        <v>1097</v>
      </c>
      <c r="O404" s="2">
        <v>480.66</v>
      </c>
      <c r="P404" s="123" t="s">
        <v>585</v>
      </c>
      <c r="Q404" s="127"/>
      <c r="R404" s="128"/>
      <c r="S404" s="126"/>
      <c r="T404" s="125" t="s">
        <v>1098</v>
      </c>
      <c r="U404" s="123" t="s">
        <v>560</v>
      </c>
      <c r="V404" s="125" t="s">
        <v>1680</v>
      </c>
      <c r="W404" s="125" t="s">
        <v>540</v>
      </c>
      <c r="X404" s="125"/>
    </row>
    <row r="405" spans="1:24" ht="45" x14ac:dyDescent="0.25">
      <c r="A405" s="123">
        <v>8303080</v>
      </c>
      <c r="B405" s="124" t="s">
        <v>424</v>
      </c>
      <c r="C405" s="125" t="s">
        <v>423</v>
      </c>
      <c r="D405" s="123">
        <v>140010</v>
      </c>
      <c r="E405" s="125" t="s">
        <v>1103</v>
      </c>
      <c r="F405" s="126" t="s">
        <v>1104</v>
      </c>
      <c r="G405" s="123" t="s">
        <v>560</v>
      </c>
      <c r="H405" s="1"/>
      <c r="I405" s="132">
        <v>15</v>
      </c>
      <c r="J405" s="125" t="s">
        <v>583</v>
      </c>
      <c r="K405" s="128">
        <v>45658</v>
      </c>
      <c r="L405" s="128">
        <v>46022</v>
      </c>
      <c r="M405" s="129" t="s">
        <v>638</v>
      </c>
      <c r="N405" s="129" t="s">
        <v>584</v>
      </c>
      <c r="O405" s="2">
        <v>1536.3</v>
      </c>
      <c r="P405" s="123" t="s">
        <v>563</v>
      </c>
      <c r="Q405" s="127"/>
      <c r="R405" s="128"/>
      <c r="S405" s="126"/>
      <c r="T405" s="125" t="s">
        <v>1105</v>
      </c>
      <c r="U405" s="123" t="s">
        <v>560</v>
      </c>
      <c r="V405" s="125" t="s">
        <v>1680</v>
      </c>
      <c r="W405" s="125" t="s">
        <v>540</v>
      </c>
      <c r="X405" s="125"/>
    </row>
    <row r="406" spans="1:24" ht="30" x14ac:dyDescent="0.25">
      <c r="A406" s="123">
        <v>8302196</v>
      </c>
      <c r="B406" s="124" t="s">
        <v>206</v>
      </c>
      <c r="C406" s="125" t="s">
        <v>205</v>
      </c>
      <c r="D406" s="123">
        <v>120000</v>
      </c>
      <c r="E406" s="125" t="s">
        <v>841</v>
      </c>
      <c r="F406" s="126" t="s">
        <v>844</v>
      </c>
      <c r="G406" s="123" t="s">
        <v>560</v>
      </c>
      <c r="H406" s="1"/>
      <c r="I406" s="132">
        <v>12</v>
      </c>
      <c r="J406" s="125" t="s">
        <v>583</v>
      </c>
      <c r="K406" s="128">
        <v>45689</v>
      </c>
      <c r="L406" s="128">
        <v>46418</v>
      </c>
      <c r="M406" s="129" t="s">
        <v>567</v>
      </c>
      <c r="N406" s="129" t="s">
        <v>845</v>
      </c>
      <c r="O406" s="2">
        <v>1486</v>
      </c>
      <c r="P406" s="123" t="s">
        <v>585</v>
      </c>
      <c r="Q406" s="127"/>
      <c r="R406" s="128"/>
      <c r="S406" s="126"/>
      <c r="T406" s="125" t="s">
        <v>843</v>
      </c>
      <c r="U406" s="123" t="s">
        <v>560</v>
      </c>
      <c r="V406" s="125" t="s">
        <v>1680</v>
      </c>
      <c r="W406" s="125" t="s">
        <v>540</v>
      </c>
      <c r="X406" s="125"/>
    </row>
    <row r="407" spans="1:24" ht="30" x14ac:dyDescent="0.25">
      <c r="A407" s="123">
        <v>8302285</v>
      </c>
      <c r="B407" s="124" t="s">
        <v>268</v>
      </c>
      <c r="C407" s="125" t="s">
        <v>267</v>
      </c>
      <c r="D407" s="123">
        <v>143010</v>
      </c>
      <c r="E407" s="125" t="s">
        <v>909</v>
      </c>
      <c r="F407" s="126" t="s">
        <v>910</v>
      </c>
      <c r="G407" s="123" t="s">
        <v>560</v>
      </c>
      <c r="H407" s="1"/>
      <c r="I407" s="132">
        <v>5</v>
      </c>
      <c r="J407" s="125" t="s">
        <v>911</v>
      </c>
      <c r="K407" s="128">
        <v>45658</v>
      </c>
      <c r="L407" s="128">
        <v>46022</v>
      </c>
      <c r="M407" s="129" t="s">
        <v>912</v>
      </c>
      <c r="N407" s="129" t="s">
        <v>913</v>
      </c>
      <c r="O407" s="2">
        <v>2037.89</v>
      </c>
      <c r="P407" s="123" t="s">
        <v>585</v>
      </c>
      <c r="Q407" s="130">
        <v>2037.89</v>
      </c>
      <c r="R407" s="128">
        <v>45292</v>
      </c>
      <c r="S407" s="126"/>
      <c r="T407" s="125" t="s">
        <v>914</v>
      </c>
      <c r="U407" s="123" t="s">
        <v>560</v>
      </c>
      <c r="V407" s="125" t="s">
        <v>1680</v>
      </c>
      <c r="W407" s="125" t="s">
        <v>540</v>
      </c>
      <c r="X407" s="125"/>
    </row>
    <row r="408" spans="1:24" x14ac:dyDescent="0.25">
      <c r="A408" s="123">
        <v>8303018</v>
      </c>
      <c r="B408" s="124" t="s">
        <v>354</v>
      </c>
      <c r="C408" s="125" t="s">
        <v>353</v>
      </c>
      <c r="D408" s="123">
        <v>140010</v>
      </c>
      <c r="E408" s="125" t="s">
        <v>1014</v>
      </c>
      <c r="F408" s="126" t="s">
        <v>1017</v>
      </c>
      <c r="G408" s="123" t="s">
        <v>560</v>
      </c>
      <c r="H408" s="1"/>
      <c r="I408" s="132">
        <v>1</v>
      </c>
      <c r="J408" s="125" t="s">
        <v>1018</v>
      </c>
      <c r="K408" s="128">
        <v>45690</v>
      </c>
      <c r="L408" s="128">
        <v>46054</v>
      </c>
      <c r="M408" s="129" t="s">
        <v>1019</v>
      </c>
      <c r="N408" s="129"/>
      <c r="O408" s="2">
        <v>355.32</v>
      </c>
      <c r="P408" s="123" t="s">
        <v>585</v>
      </c>
      <c r="Q408" s="127"/>
      <c r="R408" s="128"/>
      <c r="S408" s="126" t="s">
        <v>1020</v>
      </c>
      <c r="T408" s="125" t="s">
        <v>1016</v>
      </c>
      <c r="U408" s="123" t="s">
        <v>560</v>
      </c>
      <c r="V408" s="125" t="s">
        <v>1680</v>
      </c>
      <c r="W408" s="125" t="s">
        <v>540</v>
      </c>
      <c r="X408" s="125"/>
    </row>
    <row r="409" spans="1:24" x14ac:dyDescent="0.25">
      <c r="A409" s="123">
        <v>8303018</v>
      </c>
      <c r="B409" s="124" t="s">
        <v>354</v>
      </c>
      <c r="C409" s="125" t="s">
        <v>353</v>
      </c>
      <c r="D409" s="123">
        <v>140010</v>
      </c>
      <c r="E409" s="125" t="s">
        <v>1014</v>
      </c>
      <c r="F409" s="126" t="s">
        <v>1021</v>
      </c>
      <c r="G409" s="123" t="s">
        <v>560</v>
      </c>
      <c r="H409" s="1"/>
      <c r="I409" s="132">
        <v>2</v>
      </c>
      <c r="J409" s="125" t="s">
        <v>1022</v>
      </c>
      <c r="K409" s="128">
        <v>45658</v>
      </c>
      <c r="L409" s="128">
        <v>46022</v>
      </c>
      <c r="M409" s="129" t="s">
        <v>802</v>
      </c>
      <c r="N409" s="129"/>
      <c r="O409" s="2">
        <v>3.82</v>
      </c>
      <c r="P409" s="123" t="s">
        <v>571</v>
      </c>
      <c r="Q409" s="127"/>
      <c r="R409" s="128"/>
      <c r="S409" s="126"/>
      <c r="T409" s="125" t="s">
        <v>1016</v>
      </c>
      <c r="U409" s="123" t="s">
        <v>560</v>
      </c>
      <c r="V409" s="125" t="s">
        <v>1680</v>
      </c>
      <c r="W409" s="125" t="s">
        <v>540</v>
      </c>
      <c r="X409" s="125"/>
    </row>
    <row r="410" spans="1:24" x14ac:dyDescent="0.25">
      <c r="A410" s="123">
        <v>8302041</v>
      </c>
      <c r="B410" s="124" t="s">
        <v>66</v>
      </c>
      <c r="C410" s="125" t="s">
        <v>65</v>
      </c>
      <c r="D410" s="123">
        <v>147000</v>
      </c>
      <c r="E410" s="125" t="s">
        <v>635</v>
      </c>
      <c r="F410" s="126" t="s">
        <v>636</v>
      </c>
      <c r="G410" s="123" t="s">
        <v>560</v>
      </c>
      <c r="H410" s="1"/>
      <c r="I410" s="132">
        <v>1</v>
      </c>
      <c r="J410" s="125" t="s">
        <v>637</v>
      </c>
      <c r="K410" s="128">
        <v>45734</v>
      </c>
      <c r="L410" s="128">
        <v>46099</v>
      </c>
      <c r="M410" s="129" t="s">
        <v>584</v>
      </c>
      <c r="N410" s="129" t="s">
        <v>560</v>
      </c>
      <c r="O410" s="2">
        <v>335</v>
      </c>
      <c r="P410" s="123" t="s">
        <v>585</v>
      </c>
      <c r="Q410" s="127"/>
      <c r="R410" s="128"/>
      <c r="S410" s="126"/>
      <c r="T410" s="125" t="s">
        <v>630</v>
      </c>
      <c r="U410" s="123" t="s">
        <v>560</v>
      </c>
      <c r="V410" s="125" t="s">
        <v>1680</v>
      </c>
      <c r="W410" s="125" t="s">
        <v>540</v>
      </c>
      <c r="X410" s="125"/>
    </row>
    <row r="411" spans="1:24" x14ac:dyDescent="0.25">
      <c r="A411" s="123">
        <v>8302045</v>
      </c>
      <c r="B411" s="124" t="s">
        <v>72</v>
      </c>
      <c r="C411" s="125" t="s">
        <v>71</v>
      </c>
      <c r="D411" s="123">
        <v>145500</v>
      </c>
      <c r="E411" s="125" t="s">
        <v>649</v>
      </c>
      <c r="F411" s="126" t="s">
        <v>650</v>
      </c>
      <c r="G411" s="123" t="s">
        <v>560</v>
      </c>
      <c r="H411" s="1"/>
      <c r="I411" s="132">
        <v>10</v>
      </c>
      <c r="J411" s="125" t="s">
        <v>651</v>
      </c>
      <c r="K411" s="128">
        <v>45748</v>
      </c>
      <c r="L411" s="128">
        <v>46112</v>
      </c>
      <c r="M411" s="129" t="s">
        <v>584</v>
      </c>
      <c r="N411" s="129" t="s">
        <v>606</v>
      </c>
      <c r="O411" s="2">
        <v>150</v>
      </c>
      <c r="P411" s="123" t="s">
        <v>585</v>
      </c>
      <c r="Q411" s="127"/>
      <c r="R411" s="128"/>
      <c r="S411" s="126"/>
      <c r="T411" s="125" t="s">
        <v>652</v>
      </c>
      <c r="U411" s="123" t="s">
        <v>560</v>
      </c>
      <c r="V411" s="125" t="s">
        <v>1680</v>
      </c>
      <c r="W411" s="125" t="s">
        <v>540</v>
      </c>
      <c r="X411" s="125"/>
    </row>
    <row r="412" spans="1:24" x14ac:dyDescent="0.25">
      <c r="A412" s="123">
        <v>8303315</v>
      </c>
      <c r="B412" s="124" t="s">
        <v>468</v>
      </c>
      <c r="C412" s="125" t="s">
        <v>467</v>
      </c>
      <c r="D412" s="123">
        <v>144130</v>
      </c>
      <c r="E412" s="125" t="s">
        <v>1168</v>
      </c>
      <c r="F412" s="126" t="s">
        <v>1172</v>
      </c>
      <c r="G412" s="123" t="s">
        <v>560</v>
      </c>
      <c r="H412" s="1"/>
      <c r="I412" s="132">
        <v>3</v>
      </c>
      <c r="J412" s="125" t="s">
        <v>583</v>
      </c>
      <c r="K412" s="128">
        <v>45748</v>
      </c>
      <c r="L412" s="128">
        <v>46112</v>
      </c>
      <c r="M412" s="129" t="s">
        <v>638</v>
      </c>
      <c r="N412" s="129" t="s">
        <v>1173</v>
      </c>
      <c r="O412" s="2">
        <v>439.68</v>
      </c>
      <c r="P412" s="123" t="s">
        <v>585</v>
      </c>
      <c r="Q412" s="127"/>
      <c r="R412" s="128"/>
      <c r="S412" s="126"/>
      <c r="T412" s="125" t="s">
        <v>1171</v>
      </c>
      <c r="U412" s="123" t="s">
        <v>560</v>
      </c>
      <c r="V412" s="125" t="s">
        <v>1680</v>
      </c>
      <c r="W412" s="125" t="s">
        <v>540</v>
      </c>
      <c r="X412" s="125"/>
    </row>
    <row r="413" spans="1:24" ht="45" x14ac:dyDescent="0.25">
      <c r="A413" s="123">
        <v>8303106</v>
      </c>
      <c r="B413" s="124" t="s">
        <v>446</v>
      </c>
      <c r="C413" s="125" t="s">
        <v>445</v>
      </c>
      <c r="D413" s="123">
        <v>143000</v>
      </c>
      <c r="E413" s="125" t="s">
        <v>1500</v>
      </c>
      <c r="F413" s="126" t="s">
        <v>1501</v>
      </c>
      <c r="G413" s="123" t="s">
        <v>560</v>
      </c>
      <c r="H413" s="127"/>
      <c r="I413" s="123">
        <v>1</v>
      </c>
      <c r="J413" s="125" t="s">
        <v>561</v>
      </c>
      <c r="K413" s="128">
        <v>45778</v>
      </c>
      <c r="L413" s="128">
        <v>46234</v>
      </c>
      <c r="M413" s="129"/>
      <c r="N413" s="129"/>
      <c r="O413" s="130">
        <v>130.66999999999999</v>
      </c>
      <c r="P413" s="123" t="s">
        <v>563</v>
      </c>
      <c r="Q413" s="127"/>
      <c r="R413" s="128"/>
      <c r="S413" s="126"/>
      <c r="T413" s="125" t="s">
        <v>1504</v>
      </c>
      <c r="U413" s="123" t="s">
        <v>560</v>
      </c>
      <c r="V413" s="125" t="s">
        <v>1680</v>
      </c>
      <c r="W413" s="125" t="s">
        <v>540</v>
      </c>
      <c r="X413" s="126"/>
    </row>
    <row r="414" spans="1:24" x14ac:dyDescent="0.25">
      <c r="A414" s="123">
        <v>8307009</v>
      </c>
      <c r="B414" s="124" t="s">
        <v>534</v>
      </c>
      <c r="C414" s="125" t="s">
        <v>533</v>
      </c>
      <c r="D414" s="123">
        <v>143040</v>
      </c>
      <c r="E414" s="125" t="s">
        <v>1261</v>
      </c>
      <c r="F414" s="126" t="s">
        <v>1694</v>
      </c>
      <c r="G414" s="123" t="s">
        <v>560</v>
      </c>
      <c r="H414" s="127"/>
      <c r="I414" s="123">
        <v>1</v>
      </c>
      <c r="J414" s="125" t="s">
        <v>1695</v>
      </c>
      <c r="K414" s="128">
        <v>45817</v>
      </c>
      <c r="L414" s="128">
        <v>46913</v>
      </c>
      <c r="M414" s="129" t="s">
        <v>609</v>
      </c>
      <c r="N414" s="129"/>
      <c r="O414" s="130">
        <v>88.8</v>
      </c>
      <c r="P414" s="123" t="s">
        <v>563</v>
      </c>
      <c r="Q414" s="127"/>
      <c r="R414" s="128"/>
      <c r="S414" s="126" t="s">
        <v>1696</v>
      </c>
      <c r="T414" s="125" t="s">
        <v>1263</v>
      </c>
      <c r="U414" s="123" t="s">
        <v>560</v>
      </c>
      <c r="V414" s="125" t="s">
        <v>1680</v>
      </c>
      <c r="W414" s="125" t="s">
        <v>542</v>
      </c>
      <c r="X414" s="126"/>
    </row>
    <row r="415" spans="1:24" x14ac:dyDescent="0.25">
      <c r="A415" s="123">
        <v>8302160</v>
      </c>
      <c r="B415" s="124" t="s">
        <v>178</v>
      </c>
      <c r="C415" s="125" t="s">
        <v>177</v>
      </c>
      <c r="D415" s="123">
        <v>120020</v>
      </c>
      <c r="E415" s="125" t="s">
        <v>811</v>
      </c>
      <c r="F415" s="126" t="s">
        <v>1697</v>
      </c>
      <c r="G415" s="123" t="s">
        <v>560</v>
      </c>
      <c r="H415" s="127"/>
      <c r="I415" s="123">
        <v>1</v>
      </c>
      <c r="J415" s="125" t="s">
        <v>1697</v>
      </c>
      <c r="K415" s="128">
        <v>45328</v>
      </c>
      <c r="L415" s="128">
        <v>47151</v>
      </c>
      <c r="M415" s="129" t="s">
        <v>1698</v>
      </c>
      <c r="N415" s="129"/>
      <c r="O415" s="130">
        <v>1834.36</v>
      </c>
      <c r="P415" s="123" t="s">
        <v>585</v>
      </c>
      <c r="Q415" s="127">
        <v>150</v>
      </c>
      <c r="R415" s="128"/>
      <c r="S415" s="126">
        <v>0</v>
      </c>
      <c r="T415" s="125" t="s">
        <v>814</v>
      </c>
      <c r="U415" s="123" t="s">
        <v>560</v>
      </c>
      <c r="V415" s="125" t="s">
        <v>1680</v>
      </c>
      <c r="W415" s="125" t="s">
        <v>542</v>
      </c>
      <c r="X415" s="126"/>
    </row>
    <row r="416" spans="1:24" ht="30" x14ac:dyDescent="0.25">
      <c r="A416" s="123">
        <v>8303079</v>
      </c>
      <c r="B416" s="124" t="s">
        <v>422</v>
      </c>
      <c r="C416" s="125" t="s">
        <v>421</v>
      </c>
      <c r="D416" s="123">
        <v>143040</v>
      </c>
      <c r="E416" s="125" t="s">
        <v>1099</v>
      </c>
      <c r="F416" s="126" t="s">
        <v>566</v>
      </c>
      <c r="G416" s="123" t="s">
        <v>560</v>
      </c>
      <c r="H416" s="127"/>
      <c r="I416" s="123">
        <v>1</v>
      </c>
      <c r="J416" s="125" t="s">
        <v>1376</v>
      </c>
      <c r="K416" s="128">
        <v>45911</v>
      </c>
      <c r="L416" s="128">
        <v>47735</v>
      </c>
      <c r="M416" s="129" t="s">
        <v>562</v>
      </c>
      <c r="N416" s="129"/>
      <c r="O416" s="130">
        <v>120</v>
      </c>
      <c r="P416" s="123" t="s">
        <v>563</v>
      </c>
      <c r="Q416" s="127"/>
      <c r="R416" s="128"/>
      <c r="S416" s="126" t="s">
        <v>1699</v>
      </c>
      <c r="T416" s="125" t="s">
        <v>1102</v>
      </c>
      <c r="U416" s="123" t="s">
        <v>560</v>
      </c>
      <c r="V416" s="125" t="s">
        <v>1681</v>
      </c>
      <c r="W416" s="125" t="s">
        <v>542</v>
      </c>
      <c r="X416" s="126"/>
    </row>
    <row r="417" spans="1:24" x14ac:dyDescent="0.25">
      <c r="A417" s="123">
        <v>8303079</v>
      </c>
      <c r="B417" s="124" t="s">
        <v>422</v>
      </c>
      <c r="C417" s="125" t="s">
        <v>421</v>
      </c>
      <c r="D417" s="123">
        <v>143040</v>
      </c>
      <c r="E417" s="125" t="s">
        <v>1099</v>
      </c>
      <c r="F417" s="126" t="s">
        <v>1100</v>
      </c>
      <c r="G417" s="123" t="s">
        <v>560</v>
      </c>
      <c r="H417" s="127"/>
      <c r="I417" s="123">
        <v>1</v>
      </c>
      <c r="J417" s="125" t="s">
        <v>1376</v>
      </c>
      <c r="K417" s="128">
        <v>45809</v>
      </c>
      <c r="L417" s="128">
        <v>45910</v>
      </c>
      <c r="M417" s="129" t="s">
        <v>567</v>
      </c>
      <c r="N417" s="129"/>
      <c r="O417" s="130">
        <v>74</v>
      </c>
      <c r="P417" s="123" t="s">
        <v>563</v>
      </c>
      <c r="Q417" s="127"/>
      <c r="R417" s="128"/>
      <c r="S417" s="126" t="s">
        <v>1700</v>
      </c>
      <c r="T417" s="125" t="s">
        <v>1102</v>
      </c>
      <c r="U417" s="123" t="s">
        <v>560</v>
      </c>
      <c r="V417" s="125" t="s">
        <v>1680</v>
      </c>
      <c r="W417" s="125" t="s">
        <v>542</v>
      </c>
      <c r="X417" s="126"/>
    </row>
    <row r="418" spans="1:24" ht="45" x14ac:dyDescent="0.25">
      <c r="A418" s="123">
        <v>8302150</v>
      </c>
      <c r="B418" s="124" t="s">
        <v>168</v>
      </c>
      <c r="C418" s="125" t="s">
        <v>1701</v>
      </c>
      <c r="D418" s="123">
        <v>145500</v>
      </c>
      <c r="E418" s="125" t="s">
        <v>791</v>
      </c>
      <c r="F418" s="126" t="s">
        <v>1702</v>
      </c>
      <c r="G418" s="123" t="s">
        <v>560</v>
      </c>
      <c r="H418" s="127"/>
      <c r="I418" s="123">
        <v>74</v>
      </c>
      <c r="J418" s="125" t="s">
        <v>1703</v>
      </c>
      <c r="K418" s="128">
        <v>45931</v>
      </c>
      <c r="L418" s="128">
        <v>47756</v>
      </c>
      <c r="M418" s="129" t="s">
        <v>562</v>
      </c>
      <c r="N418" s="129"/>
      <c r="O418" s="130">
        <v>1659.24</v>
      </c>
      <c r="P418" s="123" t="s">
        <v>563</v>
      </c>
      <c r="Q418" s="127"/>
      <c r="R418" s="128"/>
      <c r="S418" s="126"/>
      <c r="T418" s="125" t="s">
        <v>794</v>
      </c>
      <c r="U418" s="123" t="s">
        <v>560</v>
      </c>
      <c r="V418" s="125" t="s">
        <v>1681</v>
      </c>
      <c r="W418" s="125" t="s">
        <v>542</v>
      </c>
      <c r="X418" s="126"/>
    </row>
    <row r="419" spans="1:24" ht="45" x14ac:dyDescent="0.25">
      <c r="A419" s="123">
        <v>8302089</v>
      </c>
      <c r="B419" s="124" t="s">
        <v>116</v>
      </c>
      <c r="C419" s="125" t="s">
        <v>115</v>
      </c>
      <c r="D419" s="123">
        <v>143000</v>
      </c>
      <c r="E419" s="125" t="s">
        <v>1704</v>
      </c>
      <c r="F419" s="126" t="s">
        <v>1705</v>
      </c>
      <c r="G419" s="123" t="s">
        <v>560</v>
      </c>
      <c r="H419" s="127"/>
      <c r="I419" s="123">
        <v>2</v>
      </c>
      <c r="J419" s="125" t="s">
        <v>715</v>
      </c>
      <c r="K419" s="128">
        <v>45887</v>
      </c>
      <c r="L419" s="128">
        <v>47713</v>
      </c>
      <c r="M419" s="129" t="s">
        <v>567</v>
      </c>
      <c r="N419" s="129"/>
      <c r="O419" s="130">
        <v>904.25</v>
      </c>
      <c r="P419" s="123" t="s">
        <v>563</v>
      </c>
      <c r="Q419" s="127"/>
      <c r="R419" s="128"/>
      <c r="S419" s="126" t="s">
        <v>1706</v>
      </c>
      <c r="T419" s="125" t="s">
        <v>1707</v>
      </c>
      <c r="U419" s="123" t="s">
        <v>560</v>
      </c>
      <c r="V419" s="125" t="s">
        <v>1680</v>
      </c>
      <c r="W419" s="125" t="s">
        <v>542</v>
      </c>
      <c r="X419" s="126" t="s">
        <v>1712</v>
      </c>
    </row>
    <row r="420" spans="1:24" ht="45" x14ac:dyDescent="0.25">
      <c r="A420" s="123">
        <v>8302089</v>
      </c>
      <c r="B420" s="124" t="s">
        <v>116</v>
      </c>
      <c r="C420" s="125" t="s">
        <v>115</v>
      </c>
      <c r="D420" s="123">
        <v>143000</v>
      </c>
      <c r="E420" s="125" t="s">
        <v>713</v>
      </c>
      <c r="F420" s="126" t="s">
        <v>714</v>
      </c>
      <c r="G420" s="123" t="s">
        <v>560</v>
      </c>
      <c r="H420" s="131"/>
      <c r="I420" s="132">
        <v>2</v>
      </c>
      <c r="J420" s="125" t="s">
        <v>715</v>
      </c>
      <c r="K420" s="128">
        <v>44707</v>
      </c>
      <c r="L420" s="128">
        <v>45886</v>
      </c>
      <c r="M420" s="129" t="s">
        <v>567</v>
      </c>
      <c r="N420" s="129"/>
      <c r="O420" s="133">
        <v>365.74</v>
      </c>
      <c r="P420" s="123" t="s">
        <v>563</v>
      </c>
      <c r="Q420" s="127"/>
      <c r="R420" s="128"/>
      <c r="S420" s="126" t="s">
        <v>1708</v>
      </c>
      <c r="T420" s="125" t="s">
        <v>716</v>
      </c>
      <c r="U420" s="123" t="s">
        <v>560</v>
      </c>
      <c r="V420" s="125" t="s">
        <v>1685</v>
      </c>
      <c r="W420" s="125" t="s">
        <v>542</v>
      </c>
      <c r="X420" s="125"/>
    </row>
    <row r="421" spans="1:24" x14ac:dyDescent="0.25">
      <c r="A421" s="123">
        <v>8302227</v>
      </c>
      <c r="B421" s="124" t="s">
        <v>220</v>
      </c>
      <c r="C421" s="125" t="s">
        <v>219</v>
      </c>
      <c r="D421" s="123">
        <v>143000</v>
      </c>
      <c r="E421" s="125" t="s">
        <v>854</v>
      </c>
      <c r="F421" s="126" t="s">
        <v>566</v>
      </c>
      <c r="G421" s="123" t="s">
        <v>560</v>
      </c>
      <c r="H421" s="131"/>
      <c r="I421" s="132">
        <v>1</v>
      </c>
      <c r="J421" s="125" t="s">
        <v>561</v>
      </c>
      <c r="K421" s="128">
        <v>45240</v>
      </c>
      <c r="L421" s="128">
        <v>45777</v>
      </c>
      <c r="M421" s="129" t="s">
        <v>567</v>
      </c>
      <c r="N421" s="129"/>
      <c r="O421" s="133">
        <v>1000</v>
      </c>
      <c r="P421" s="123" t="s">
        <v>563</v>
      </c>
      <c r="Q421" s="127"/>
      <c r="R421" s="128"/>
      <c r="S421" s="126" t="s">
        <v>1709</v>
      </c>
      <c r="T421" s="125" t="s">
        <v>855</v>
      </c>
      <c r="U421" s="123" t="s">
        <v>560</v>
      </c>
      <c r="V421" s="125" t="s">
        <v>1679</v>
      </c>
      <c r="W421" s="125" t="s">
        <v>542</v>
      </c>
      <c r="X421" s="125"/>
    </row>
    <row r="422" spans="1:24" x14ac:dyDescent="0.25">
      <c r="A422" s="123">
        <v>8302228</v>
      </c>
      <c r="B422" s="124" t="s">
        <v>222</v>
      </c>
      <c r="C422" s="125" t="s">
        <v>221</v>
      </c>
      <c r="D422" s="123">
        <v>143000</v>
      </c>
      <c r="E422" s="125" t="s">
        <v>856</v>
      </c>
      <c r="F422" s="126" t="s">
        <v>566</v>
      </c>
      <c r="G422" s="123" t="s">
        <v>560</v>
      </c>
      <c r="H422" s="131"/>
      <c r="I422" s="132">
        <v>1</v>
      </c>
      <c r="J422" s="125" t="s">
        <v>561</v>
      </c>
      <c r="K422" s="128">
        <v>44986</v>
      </c>
      <c r="L422" s="128">
        <v>45838</v>
      </c>
      <c r="M422" s="129" t="s">
        <v>641</v>
      </c>
      <c r="N422" s="129"/>
      <c r="O422" s="133">
        <v>505.2</v>
      </c>
      <c r="P422" s="123" t="s">
        <v>563</v>
      </c>
      <c r="Q422" s="127"/>
      <c r="R422" s="128"/>
      <c r="S422" s="126" t="s">
        <v>1710</v>
      </c>
      <c r="T422" s="125" t="s">
        <v>857</v>
      </c>
      <c r="U422" s="123" t="s">
        <v>560</v>
      </c>
      <c r="V422" s="125" t="s">
        <v>1679</v>
      </c>
      <c r="W422" s="125" t="s">
        <v>542</v>
      </c>
      <c r="X422" s="125"/>
    </row>
    <row r="423" spans="1:24" x14ac:dyDescent="0.25">
      <c r="A423" s="123">
        <v>8302228</v>
      </c>
      <c r="B423" s="124" t="s">
        <v>222</v>
      </c>
      <c r="C423" s="125" t="s">
        <v>221</v>
      </c>
      <c r="D423" s="123">
        <v>143000</v>
      </c>
      <c r="E423" s="125" t="s">
        <v>856</v>
      </c>
      <c r="F423" s="126" t="s">
        <v>566</v>
      </c>
      <c r="G423" s="123" t="s">
        <v>560</v>
      </c>
      <c r="H423" s="131"/>
      <c r="I423" s="132">
        <v>1</v>
      </c>
      <c r="J423" s="125" t="s">
        <v>561</v>
      </c>
      <c r="K423" s="128">
        <v>44986</v>
      </c>
      <c r="L423" s="128">
        <v>45838</v>
      </c>
      <c r="M423" s="129" t="s">
        <v>641</v>
      </c>
      <c r="N423" s="129"/>
      <c r="O423" s="133">
        <v>192.88</v>
      </c>
      <c r="P423" s="123" t="s">
        <v>563</v>
      </c>
      <c r="Q423" s="127"/>
      <c r="R423" s="128"/>
      <c r="S423" s="126" t="s">
        <v>1710</v>
      </c>
      <c r="T423" s="125" t="s">
        <v>857</v>
      </c>
      <c r="U423" s="123" t="s">
        <v>560</v>
      </c>
      <c r="V423" s="125" t="s">
        <v>1679</v>
      </c>
      <c r="W423" s="125" t="s">
        <v>542</v>
      </c>
      <c r="X423" s="125"/>
    </row>
    <row r="424" spans="1:24" x14ac:dyDescent="0.25">
      <c r="A424" s="123">
        <v>8302228</v>
      </c>
      <c r="B424" s="124" t="s">
        <v>222</v>
      </c>
      <c r="C424" s="125" t="s">
        <v>221</v>
      </c>
      <c r="D424" s="123">
        <v>143000</v>
      </c>
      <c r="E424" s="125" t="s">
        <v>856</v>
      </c>
      <c r="F424" s="126" t="s">
        <v>566</v>
      </c>
      <c r="G424" s="123" t="s">
        <v>560</v>
      </c>
      <c r="H424" s="131"/>
      <c r="I424" s="132">
        <v>1</v>
      </c>
      <c r="J424" s="125" t="s">
        <v>561</v>
      </c>
      <c r="K424" s="128">
        <v>44136</v>
      </c>
      <c r="L424" s="128">
        <v>45838</v>
      </c>
      <c r="M424" s="129" t="s">
        <v>641</v>
      </c>
      <c r="N424" s="129"/>
      <c r="O424" s="133">
        <v>23.09</v>
      </c>
      <c r="P424" s="123" t="s">
        <v>563</v>
      </c>
      <c r="Q424" s="127"/>
      <c r="R424" s="128"/>
      <c r="S424" s="126" t="s">
        <v>1710</v>
      </c>
      <c r="T424" s="125" t="s">
        <v>857</v>
      </c>
      <c r="U424" s="123" t="s">
        <v>560</v>
      </c>
      <c r="V424" s="125" t="s">
        <v>1679</v>
      </c>
      <c r="W424" s="125" t="s">
        <v>542</v>
      </c>
      <c r="X424" s="125"/>
    </row>
    <row r="425" spans="1:24" x14ac:dyDescent="0.25">
      <c r="A425" s="123">
        <v>8302243</v>
      </c>
      <c r="B425" s="124" t="s">
        <v>230</v>
      </c>
      <c r="C425" s="125" t="s">
        <v>229</v>
      </c>
      <c r="D425" s="123">
        <v>143000</v>
      </c>
      <c r="E425" s="125" t="s">
        <v>1715</v>
      </c>
      <c r="F425" s="126" t="s">
        <v>863</v>
      </c>
      <c r="G425" s="123" t="s">
        <v>560</v>
      </c>
      <c r="H425" s="131"/>
      <c r="I425" s="132">
        <v>2</v>
      </c>
      <c r="J425" s="125" t="s">
        <v>561</v>
      </c>
      <c r="K425" s="128">
        <v>45034</v>
      </c>
      <c r="L425" s="128">
        <v>45869</v>
      </c>
      <c r="M425" s="129" t="s">
        <v>864</v>
      </c>
      <c r="N425" s="129"/>
      <c r="O425" s="133">
        <v>300</v>
      </c>
      <c r="P425" s="123" t="s">
        <v>563</v>
      </c>
      <c r="Q425" s="127"/>
      <c r="R425" s="128"/>
      <c r="S425" s="126" t="s">
        <v>1711</v>
      </c>
      <c r="T425" s="125" t="s">
        <v>865</v>
      </c>
      <c r="U425" s="123" t="s">
        <v>560</v>
      </c>
      <c r="V425" s="125" t="s">
        <v>1679</v>
      </c>
      <c r="W425" s="125" t="s">
        <v>542</v>
      </c>
      <c r="X425" s="125"/>
    </row>
    <row r="426" spans="1:24" x14ac:dyDescent="0.25">
      <c r="A426" s="123">
        <v>8302359</v>
      </c>
      <c r="B426" s="124" t="s">
        <v>312</v>
      </c>
      <c r="C426" s="125" t="s">
        <v>311</v>
      </c>
      <c r="D426" s="123">
        <v>143040</v>
      </c>
      <c r="E426" s="125" t="s">
        <v>947</v>
      </c>
      <c r="F426" s="126" t="s">
        <v>948</v>
      </c>
      <c r="G426" s="123" t="s">
        <v>560</v>
      </c>
      <c r="H426" s="131"/>
      <c r="I426" s="132">
        <v>3</v>
      </c>
      <c r="J426" s="125" t="s">
        <v>949</v>
      </c>
      <c r="K426" s="128">
        <v>44700</v>
      </c>
      <c r="L426" s="128">
        <v>45869</v>
      </c>
      <c r="M426" s="129" t="s">
        <v>567</v>
      </c>
      <c r="N426" s="129"/>
      <c r="O426" s="133">
        <v>379.24</v>
      </c>
      <c r="P426" s="123" t="s">
        <v>563</v>
      </c>
      <c r="Q426" s="127"/>
      <c r="R426" s="128"/>
      <c r="S426" s="126" t="s">
        <v>1711</v>
      </c>
      <c r="T426" s="125" t="s">
        <v>950</v>
      </c>
      <c r="U426" s="123" t="s">
        <v>560</v>
      </c>
      <c r="V426" s="125" t="s">
        <v>1679</v>
      </c>
      <c r="W426" s="125" t="s">
        <v>542</v>
      </c>
      <c r="X426" s="125"/>
    </row>
    <row r="427" spans="1:24" x14ac:dyDescent="0.25">
      <c r="A427" s="123">
        <v>8302373</v>
      </c>
      <c r="B427" s="124" t="s">
        <v>322</v>
      </c>
      <c r="C427" s="125" t="s">
        <v>321</v>
      </c>
      <c r="D427" s="123">
        <v>145600</v>
      </c>
      <c r="E427" s="125" t="s">
        <v>961</v>
      </c>
      <c r="F427" s="126" t="s">
        <v>1717</v>
      </c>
      <c r="G427" s="123" t="s">
        <v>923</v>
      </c>
      <c r="H427" s="131">
        <v>5699.88</v>
      </c>
      <c r="I427" s="132">
        <v>1</v>
      </c>
      <c r="J427" s="125" t="s">
        <v>1718</v>
      </c>
      <c r="K427" s="128">
        <v>44095</v>
      </c>
      <c r="L427" s="128">
        <v>45921</v>
      </c>
      <c r="M427" s="129" t="s">
        <v>602</v>
      </c>
      <c r="N427" s="129"/>
      <c r="O427" s="133">
        <v>294</v>
      </c>
      <c r="P427" s="123" t="s">
        <v>563</v>
      </c>
      <c r="Q427" s="127"/>
      <c r="R427" s="128"/>
      <c r="S427" s="126"/>
      <c r="T427" s="125" t="s">
        <v>964</v>
      </c>
      <c r="U427" s="123" t="s">
        <v>923</v>
      </c>
      <c r="V427" s="125" t="s">
        <v>1681</v>
      </c>
      <c r="W427" s="125" t="s">
        <v>544</v>
      </c>
      <c r="X427" s="125"/>
    </row>
    <row r="428" spans="1:24" ht="30" x14ac:dyDescent="0.25">
      <c r="A428" s="123">
        <v>8307009</v>
      </c>
      <c r="B428" s="124" t="s">
        <v>534</v>
      </c>
      <c r="C428" s="125" t="s">
        <v>533</v>
      </c>
      <c r="D428" s="123">
        <v>143040</v>
      </c>
      <c r="E428" s="125" t="s">
        <v>1261</v>
      </c>
      <c r="F428" s="126" t="s">
        <v>1026</v>
      </c>
      <c r="G428" s="123" t="s">
        <v>560</v>
      </c>
      <c r="H428" s="131"/>
      <c r="I428" s="132">
        <v>1</v>
      </c>
      <c r="J428" s="125" t="s">
        <v>1368</v>
      </c>
      <c r="K428" s="128">
        <v>45839</v>
      </c>
      <c r="L428" s="128">
        <v>46935</v>
      </c>
      <c r="M428" s="129" t="s">
        <v>590</v>
      </c>
      <c r="N428" s="129"/>
      <c r="O428" s="133">
        <v>74</v>
      </c>
      <c r="P428" s="123" t="s">
        <v>563</v>
      </c>
      <c r="Q428" s="127"/>
      <c r="R428" s="128"/>
      <c r="S428" s="126" t="s">
        <v>1719</v>
      </c>
      <c r="T428" s="125" t="s">
        <v>1263</v>
      </c>
      <c r="U428" s="123" t="s">
        <v>560</v>
      </c>
      <c r="V428" s="125" t="s">
        <v>1680</v>
      </c>
      <c r="W428" s="125" t="s">
        <v>544</v>
      </c>
      <c r="X428" s="125"/>
    </row>
    <row r="429" spans="1:24" x14ac:dyDescent="0.25">
      <c r="A429" s="123">
        <v>8302210</v>
      </c>
      <c r="B429" s="124" t="s">
        <v>212</v>
      </c>
      <c r="C429" s="125" t="s">
        <v>211</v>
      </c>
      <c r="D429" s="123">
        <v>143040</v>
      </c>
      <c r="E429" s="125" t="s">
        <v>1333</v>
      </c>
      <c r="F429" s="126" t="s">
        <v>1354</v>
      </c>
      <c r="G429" s="123" t="s">
        <v>560</v>
      </c>
      <c r="H429" s="1"/>
      <c r="I429" s="132">
        <v>1</v>
      </c>
      <c r="J429" s="125" t="s">
        <v>561</v>
      </c>
      <c r="K429" s="128">
        <v>45566</v>
      </c>
      <c r="L429" s="128">
        <v>47391</v>
      </c>
      <c r="M429" s="129" t="s">
        <v>562</v>
      </c>
      <c r="N429" s="129"/>
      <c r="O429" s="2">
        <v>218.96</v>
      </c>
      <c r="P429" s="123" t="s">
        <v>563</v>
      </c>
      <c r="Q429" s="127"/>
      <c r="R429" s="128"/>
      <c r="S429" s="126"/>
      <c r="T429" s="125" t="s">
        <v>1335</v>
      </c>
      <c r="U429" s="123" t="s">
        <v>560</v>
      </c>
      <c r="V429" s="125" t="s">
        <v>1683</v>
      </c>
      <c r="W429" s="125" t="s">
        <v>544</v>
      </c>
      <c r="X429" s="125"/>
    </row>
    <row r="430" spans="1:24" ht="60" x14ac:dyDescent="0.25">
      <c r="A430" s="123">
        <v>8305411</v>
      </c>
      <c r="B430" s="124" t="s">
        <v>528</v>
      </c>
      <c r="C430" s="125" t="s">
        <v>527</v>
      </c>
      <c r="D430" s="123">
        <v>143000</v>
      </c>
      <c r="E430" s="125" t="s">
        <v>1250</v>
      </c>
      <c r="F430" s="126" t="s">
        <v>1720</v>
      </c>
      <c r="G430" s="123" t="s">
        <v>560</v>
      </c>
      <c r="H430" s="1"/>
      <c r="I430" s="132">
        <v>10</v>
      </c>
      <c r="J430" s="125" t="s">
        <v>1721</v>
      </c>
      <c r="K430" s="128">
        <v>45773</v>
      </c>
      <c r="L430" s="128">
        <v>46868</v>
      </c>
      <c r="M430" s="129" t="s">
        <v>805</v>
      </c>
      <c r="N430" s="129"/>
      <c r="O430" s="2">
        <v>1772.04</v>
      </c>
      <c r="P430" s="123" t="s">
        <v>563</v>
      </c>
      <c r="Q430" s="127"/>
      <c r="R430" s="128"/>
      <c r="S430" s="126"/>
      <c r="T430" s="125" t="s">
        <v>1251</v>
      </c>
      <c r="U430" s="123" t="s">
        <v>560</v>
      </c>
      <c r="V430" s="125" t="s">
        <v>1684</v>
      </c>
      <c r="W430" s="125" t="s">
        <v>544</v>
      </c>
      <c r="X430" s="125"/>
    </row>
    <row r="431" spans="1:24" x14ac:dyDescent="0.25">
      <c r="A431" s="123">
        <v>8305411</v>
      </c>
      <c r="B431" s="124" t="s">
        <v>528</v>
      </c>
      <c r="C431" s="125" t="s">
        <v>527</v>
      </c>
      <c r="D431" s="123">
        <v>145030</v>
      </c>
      <c r="E431" s="125" t="s">
        <v>1250</v>
      </c>
      <c r="F431" s="126" t="s">
        <v>1320</v>
      </c>
      <c r="G431" s="123" t="s">
        <v>560</v>
      </c>
      <c r="H431" s="1"/>
      <c r="I431" s="132">
        <v>1</v>
      </c>
      <c r="J431" s="125" t="s">
        <v>1722</v>
      </c>
      <c r="K431" s="128">
        <v>45827</v>
      </c>
      <c r="L431" s="128">
        <v>46191</v>
      </c>
      <c r="M431" s="129" t="s">
        <v>638</v>
      </c>
      <c r="N431" s="129"/>
      <c r="O431" s="2">
        <v>163.80000000000001</v>
      </c>
      <c r="P431" s="123" t="s">
        <v>585</v>
      </c>
      <c r="Q431" s="127"/>
      <c r="R431" s="128"/>
      <c r="S431" s="126"/>
      <c r="T431" s="125" t="s">
        <v>1251</v>
      </c>
      <c r="U431" s="123" t="s">
        <v>560</v>
      </c>
      <c r="V431" s="125" t="s">
        <v>1680</v>
      </c>
      <c r="W431" s="125" t="s">
        <v>544</v>
      </c>
    </row>
    <row r="432" spans="1:24" x14ac:dyDescent="0.25">
      <c r="A432" s="123">
        <v>8303046</v>
      </c>
      <c r="B432" s="124" t="s">
        <v>390</v>
      </c>
      <c r="C432" s="125" t="s">
        <v>389</v>
      </c>
      <c r="D432" s="123">
        <v>145011</v>
      </c>
      <c r="E432" s="125" t="s">
        <v>1723</v>
      </c>
      <c r="F432" s="126" t="s">
        <v>1724</v>
      </c>
      <c r="G432" s="123" t="s">
        <v>560</v>
      </c>
      <c r="H432" s="1"/>
      <c r="I432" s="132">
        <v>1</v>
      </c>
      <c r="J432" s="125" t="s">
        <v>963</v>
      </c>
      <c r="K432" s="128">
        <v>44991</v>
      </c>
      <c r="L432" s="128">
        <v>46086</v>
      </c>
      <c r="M432" s="129">
        <v>3</v>
      </c>
      <c r="N432" s="129"/>
      <c r="O432" s="2">
        <v>354</v>
      </c>
      <c r="P432" s="123" t="s">
        <v>563</v>
      </c>
      <c r="Q432" s="127"/>
      <c r="R432" s="128"/>
      <c r="S432" s="126"/>
      <c r="T432" s="125" t="s">
        <v>1725</v>
      </c>
      <c r="U432" s="123" t="s">
        <v>560</v>
      </c>
      <c r="V432" s="125" t="s">
        <v>1681</v>
      </c>
      <c r="W432" s="125" t="s">
        <v>544</v>
      </c>
    </row>
    <row r="433" spans="1:23" x14ac:dyDescent="0.25">
      <c r="A433" s="123">
        <v>8303316</v>
      </c>
      <c r="B433" s="124" t="s">
        <v>470</v>
      </c>
      <c r="C433" s="125" t="s">
        <v>469</v>
      </c>
      <c r="D433" s="123">
        <v>143000</v>
      </c>
      <c r="E433" s="125" t="s">
        <v>1384</v>
      </c>
      <c r="F433" s="126" t="s">
        <v>566</v>
      </c>
      <c r="G433" s="123" t="s">
        <v>560</v>
      </c>
      <c r="H433" s="1"/>
      <c r="I433" s="132">
        <v>2</v>
      </c>
      <c r="J433" s="125" t="s">
        <v>1464</v>
      </c>
      <c r="K433" s="128">
        <v>45778</v>
      </c>
      <c r="L433" s="128">
        <v>47603</v>
      </c>
      <c r="M433" s="129" t="s">
        <v>602</v>
      </c>
      <c r="N433" s="129"/>
      <c r="O433" s="2" t="s">
        <v>1726</v>
      </c>
      <c r="P433" s="123" t="s">
        <v>563</v>
      </c>
      <c r="Q433" s="127"/>
      <c r="R433" s="128"/>
      <c r="S433" s="126"/>
      <c r="T433" s="125" t="s">
        <v>1176</v>
      </c>
      <c r="U433" s="148" t="s">
        <v>923</v>
      </c>
      <c r="V433" s="125" t="s">
        <v>1681</v>
      </c>
      <c r="W433" s="125" t="s">
        <v>544</v>
      </c>
    </row>
    <row r="434" spans="1:23" x14ac:dyDescent="0.25">
      <c r="A434" s="123">
        <v>8302106</v>
      </c>
      <c r="B434" s="124" t="s">
        <v>136</v>
      </c>
      <c r="C434" s="125" t="s">
        <v>135</v>
      </c>
      <c r="D434" s="123">
        <v>143000</v>
      </c>
      <c r="E434" s="125" t="s">
        <v>745</v>
      </c>
      <c r="F434" s="126" t="s">
        <v>1727</v>
      </c>
      <c r="G434" s="123" t="s">
        <v>560</v>
      </c>
      <c r="H434" s="1"/>
      <c r="I434" s="132">
        <v>1</v>
      </c>
      <c r="J434" s="125" t="s">
        <v>1368</v>
      </c>
      <c r="K434" s="128">
        <v>46000</v>
      </c>
      <c r="L434" s="128">
        <v>47825</v>
      </c>
      <c r="M434" s="129" t="s">
        <v>864</v>
      </c>
      <c r="N434" s="129"/>
      <c r="O434" s="2">
        <v>135.85</v>
      </c>
      <c r="P434" s="123" t="s">
        <v>563</v>
      </c>
      <c r="Q434" s="127"/>
      <c r="R434" s="128"/>
      <c r="S434" s="126"/>
      <c r="T434" s="125" t="s">
        <v>1728</v>
      </c>
      <c r="U434" s="123" t="s">
        <v>560</v>
      </c>
      <c r="V434" s="125" t="s">
        <v>1681</v>
      </c>
      <c r="W434" s="125" t="s">
        <v>544</v>
      </c>
    </row>
    <row r="435" spans="1:23" x14ac:dyDescent="0.25">
      <c r="A435" s="123">
        <v>8302274</v>
      </c>
      <c r="B435" s="124" t="s">
        <v>258</v>
      </c>
      <c r="C435" s="125" t="s">
        <v>257</v>
      </c>
      <c r="D435" s="123">
        <v>143010</v>
      </c>
      <c r="E435" s="125" t="s">
        <v>1729</v>
      </c>
      <c r="F435" s="126" t="s">
        <v>566</v>
      </c>
      <c r="G435" s="123" t="s">
        <v>560</v>
      </c>
      <c r="H435" s="1"/>
      <c r="I435" s="132">
        <v>2</v>
      </c>
      <c r="J435" s="125" t="s">
        <v>1730</v>
      </c>
      <c r="K435" s="128">
        <v>45131</v>
      </c>
      <c r="L435" s="128">
        <v>46957</v>
      </c>
      <c r="M435" s="129" t="s">
        <v>562</v>
      </c>
      <c r="N435" s="129"/>
      <c r="O435" s="2">
        <v>588.36</v>
      </c>
      <c r="P435" s="123" t="s">
        <v>563</v>
      </c>
      <c r="Q435" s="127"/>
      <c r="R435" s="128"/>
      <c r="S435" s="126"/>
      <c r="T435" s="125" t="s">
        <v>1731</v>
      </c>
      <c r="U435" s="123" t="s">
        <v>560</v>
      </c>
      <c r="V435" s="125" t="s">
        <v>1681</v>
      </c>
      <c r="W435" s="125" t="s">
        <v>544</v>
      </c>
    </row>
    <row r="436" spans="1:23" x14ac:dyDescent="0.25">
      <c r="A436" s="123">
        <v>8302191</v>
      </c>
      <c r="B436" s="124" t="s">
        <v>204</v>
      </c>
      <c r="C436" s="125" t="s">
        <v>203</v>
      </c>
      <c r="D436" s="123">
        <v>143000</v>
      </c>
      <c r="E436" s="125" t="s">
        <v>1418</v>
      </c>
      <c r="F436" s="126" t="s">
        <v>1628</v>
      </c>
      <c r="G436" s="123" t="s">
        <v>923</v>
      </c>
      <c r="H436" s="1">
        <v>5247</v>
      </c>
      <c r="I436" s="132">
        <v>1</v>
      </c>
      <c r="J436" s="125" t="s">
        <v>1368</v>
      </c>
      <c r="K436" s="128">
        <v>45380</v>
      </c>
      <c r="L436" s="128">
        <v>47206</v>
      </c>
      <c r="M436" s="129" t="s">
        <v>562</v>
      </c>
      <c r="N436" s="129"/>
      <c r="O436" s="2">
        <v>310</v>
      </c>
      <c r="P436" s="123" t="s">
        <v>563</v>
      </c>
      <c r="Q436" s="127"/>
      <c r="R436" s="128"/>
      <c r="S436" s="126"/>
      <c r="T436" s="125" t="s">
        <v>1732</v>
      </c>
      <c r="U436" s="148" t="s">
        <v>923</v>
      </c>
      <c r="V436" s="125" t="s">
        <v>1681</v>
      </c>
      <c r="W436" s="125" t="s">
        <v>544</v>
      </c>
    </row>
    <row r="437" spans="1:23" x14ac:dyDescent="0.25">
      <c r="A437" s="123">
        <v>8302274</v>
      </c>
      <c r="B437" s="124" t="s">
        <v>258</v>
      </c>
      <c r="C437" s="125" t="s">
        <v>257</v>
      </c>
      <c r="D437" s="123">
        <v>140010</v>
      </c>
      <c r="E437" s="125" t="s">
        <v>1729</v>
      </c>
      <c r="F437" s="126" t="s">
        <v>582</v>
      </c>
      <c r="G437" s="123" t="s">
        <v>560</v>
      </c>
      <c r="H437" s="1"/>
      <c r="I437" s="132">
        <v>5</v>
      </c>
      <c r="J437" s="125" t="s">
        <v>583</v>
      </c>
      <c r="K437" s="128">
        <v>45202</v>
      </c>
      <c r="L437" s="128">
        <v>46297</v>
      </c>
      <c r="M437" s="129" t="s">
        <v>590</v>
      </c>
      <c r="N437" s="129"/>
      <c r="O437" s="2">
        <v>282.42</v>
      </c>
      <c r="P437" s="123" t="s">
        <v>585</v>
      </c>
      <c r="Q437" s="127"/>
      <c r="R437" s="128"/>
      <c r="S437" s="126"/>
      <c r="T437" s="125" t="s">
        <v>1731</v>
      </c>
      <c r="U437" s="123" t="s">
        <v>560</v>
      </c>
      <c r="V437" s="125" t="s">
        <v>1681</v>
      </c>
      <c r="W437" s="125" t="s">
        <v>544</v>
      </c>
    </row>
    <row r="438" spans="1:23" x14ac:dyDescent="0.25">
      <c r="A438" s="123">
        <v>8302201</v>
      </c>
      <c r="B438" s="124" t="s">
        <v>208</v>
      </c>
      <c r="C438" s="125" t="s">
        <v>207</v>
      </c>
      <c r="D438" s="123">
        <v>145510</v>
      </c>
      <c r="E438" s="125" t="s">
        <v>1291</v>
      </c>
      <c r="F438" s="126" t="s">
        <v>1687</v>
      </c>
      <c r="G438" s="123" t="s">
        <v>923</v>
      </c>
      <c r="H438" s="1">
        <v>2248.58</v>
      </c>
      <c r="I438" s="132">
        <v>14</v>
      </c>
      <c r="J438" s="125" t="s">
        <v>1733</v>
      </c>
      <c r="K438" s="128">
        <v>45939</v>
      </c>
      <c r="L438" s="128">
        <v>47765</v>
      </c>
      <c r="M438" s="129" t="s">
        <v>567</v>
      </c>
      <c r="N438" s="129"/>
      <c r="O438" s="2">
        <v>6296</v>
      </c>
      <c r="P438" s="123" t="s">
        <v>585</v>
      </c>
      <c r="Q438" s="127"/>
      <c r="R438" s="128"/>
      <c r="S438" s="126"/>
      <c r="T438" s="125" t="s">
        <v>1294</v>
      </c>
      <c r="U438" s="148" t="s">
        <v>923</v>
      </c>
      <c r="V438" s="125" t="s">
        <v>1684</v>
      </c>
      <c r="W438" s="125" t="s">
        <v>542</v>
      </c>
    </row>
    <row r="439" spans="1:23" x14ac:dyDescent="0.25">
      <c r="A439" s="123">
        <v>8302274</v>
      </c>
      <c r="B439" s="124" t="s">
        <v>258</v>
      </c>
      <c r="C439" s="125" t="s">
        <v>257</v>
      </c>
      <c r="D439" s="123">
        <v>140010</v>
      </c>
      <c r="E439" s="125" t="s">
        <v>1729</v>
      </c>
      <c r="F439" s="126" t="s">
        <v>582</v>
      </c>
      <c r="G439" s="123" t="s">
        <v>560</v>
      </c>
      <c r="H439" s="1"/>
      <c r="I439" s="132">
        <v>2</v>
      </c>
      <c r="J439" s="125" t="s">
        <v>583</v>
      </c>
      <c r="K439" s="128">
        <v>45579</v>
      </c>
      <c r="L439" s="128">
        <v>46673</v>
      </c>
      <c r="M439" s="129" t="s">
        <v>590</v>
      </c>
      <c r="N439" s="129"/>
      <c r="O439" s="2">
        <v>122.9</v>
      </c>
      <c r="P439" s="123" t="s">
        <v>585</v>
      </c>
      <c r="Q439" s="127"/>
      <c r="R439" s="128"/>
      <c r="S439" s="126"/>
      <c r="T439" s="125" t="s">
        <v>1731</v>
      </c>
      <c r="U439" s="123" t="s">
        <v>560</v>
      </c>
      <c r="V439" s="125" t="s">
        <v>1681</v>
      </c>
      <c r="W439" s="125" t="s">
        <v>544</v>
      </c>
    </row>
    <row r="440" spans="1:23" ht="30" x14ac:dyDescent="0.25">
      <c r="A440" s="123">
        <v>8302051</v>
      </c>
      <c r="B440" s="124" t="s">
        <v>80</v>
      </c>
      <c r="C440" s="125" t="s">
        <v>79</v>
      </c>
      <c r="D440" s="123">
        <v>144130</v>
      </c>
      <c r="E440" s="125" t="s">
        <v>653</v>
      </c>
      <c r="F440" s="126" t="s">
        <v>1146</v>
      </c>
      <c r="G440" s="123" t="s">
        <v>560</v>
      </c>
      <c r="H440" s="1"/>
      <c r="I440" s="132">
        <v>3</v>
      </c>
      <c r="J440" s="125" t="s">
        <v>583</v>
      </c>
      <c r="K440" s="128">
        <v>46023</v>
      </c>
      <c r="L440" s="128">
        <v>46387</v>
      </c>
      <c r="M440" s="129" t="s">
        <v>694</v>
      </c>
      <c r="N440" s="129" t="s">
        <v>1734</v>
      </c>
      <c r="O440" s="2">
        <v>50</v>
      </c>
      <c r="P440" s="123" t="s">
        <v>585</v>
      </c>
      <c r="Q440" s="127"/>
      <c r="R440" s="128"/>
      <c r="S440" s="126" t="s">
        <v>1735</v>
      </c>
      <c r="T440" s="125" t="s">
        <v>654</v>
      </c>
      <c r="U440" s="148" t="s">
        <v>923</v>
      </c>
      <c r="V440" s="125" t="s">
        <v>1684</v>
      </c>
      <c r="W440" s="125" t="s">
        <v>544</v>
      </c>
    </row>
    <row r="441" spans="1:23" x14ac:dyDescent="0.25">
      <c r="A441" s="123">
        <v>8303009</v>
      </c>
      <c r="B441" s="124" t="s">
        <v>346</v>
      </c>
      <c r="C441" s="125" t="s">
        <v>345</v>
      </c>
      <c r="D441" s="123">
        <v>143010</v>
      </c>
      <c r="E441" s="125" t="s">
        <v>1007</v>
      </c>
      <c r="F441" s="126" t="s">
        <v>1468</v>
      </c>
      <c r="G441" s="123" t="s">
        <v>560</v>
      </c>
      <c r="H441" s="1"/>
      <c r="I441" s="132">
        <v>1</v>
      </c>
      <c r="J441" s="125" t="s">
        <v>1376</v>
      </c>
      <c r="K441" s="128">
        <v>45717</v>
      </c>
      <c r="L441" s="128">
        <v>47543</v>
      </c>
      <c r="M441" s="129" t="s">
        <v>567</v>
      </c>
      <c r="N441" s="129"/>
      <c r="O441" s="2">
        <v>148.44</v>
      </c>
      <c r="P441" s="123" t="s">
        <v>563</v>
      </c>
      <c r="Q441" s="127"/>
      <c r="R441" s="128"/>
      <c r="S441" s="126"/>
      <c r="T441" s="125" t="s">
        <v>1008</v>
      </c>
      <c r="U441" s="148" t="s">
        <v>923</v>
      </c>
      <c r="V441" s="125" t="s">
        <v>1681</v>
      </c>
      <c r="W441" s="125" t="s">
        <v>544</v>
      </c>
    </row>
    <row r="442" spans="1:23" x14ac:dyDescent="0.25">
      <c r="A442" s="123">
        <v>8303069</v>
      </c>
      <c r="B442" s="124" t="s">
        <v>408</v>
      </c>
      <c r="C442" s="125" t="s">
        <v>407</v>
      </c>
      <c r="D442" s="123">
        <v>140050</v>
      </c>
      <c r="E442" s="125" t="s">
        <v>1077</v>
      </c>
      <c r="F442" s="126" t="s">
        <v>1146</v>
      </c>
      <c r="G442" s="123" t="s">
        <v>560</v>
      </c>
      <c r="H442" s="1"/>
      <c r="I442" s="132">
        <v>3</v>
      </c>
      <c r="J442" s="125" t="s">
        <v>583</v>
      </c>
      <c r="K442" s="128">
        <v>43009</v>
      </c>
      <c r="L442" s="128">
        <v>46387</v>
      </c>
      <c r="M442" s="129" t="s">
        <v>584</v>
      </c>
      <c r="N442" s="129"/>
      <c r="O442" s="2">
        <v>47</v>
      </c>
      <c r="P442" s="123" t="s">
        <v>585</v>
      </c>
      <c r="Q442" s="127"/>
      <c r="R442" s="128"/>
      <c r="S442" s="126" t="s">
        <v>1736</v>
      </c>
      <c r="T442" s="125" t="s">
        <v>1078</v>
      </c>
      <c r="U442" s="148" t="s">
        <v>923</v>
      </c>
      <c r="V442" s="125" t="s">
        <v>1680</v>
      </c>
      <c r="W442" s="125" t="s">
        <v>544</v>
      </c>
    </row>
    <row r="443" spans="1:23" x14ac:dyDescent="0.25">
      <c r="A443" s="123">
        <v>8303069</v>
      </c>
      <c r="B443" s="124" t="s">
        <v>408</v>
      </c>
      <c r="C443" s="125" t="s">
        <v>407</v>
      </c>
      <c r="D443" s="123">
        <v>143000</v>
      </c>
      <c r="E443" s="125" t="s">
        <v>1077</v>
      </c>
      <c r="F443" s="126" t="s">
        <v>881</v>
      </c>
      <c r="G443" s="123" t="s">
        <v>560</v>
      </c>
      <c r="H443" s="1"/>
      <c r="I443" s="132">
        <v>1</v>
      </c>
      <c r="J443" s="125" t="s">
        <v>574</v>
      </c>
      <c r="K443" s="128">
        <v>46005</v>
      </c>
      <c r="L443" s="128">
        <v>46371</v>
      </c>
      <c r="M443" s="129" t="s">
        <v>584</v>
      </c>
      <c r="N443" s="129" t="s">
        <v>584</v>
      </c>
      <c r="O443" s="2">
        <v>110</v>
      </c>
      <c r="P443" s="123" t="s">
        <v>563</v>
      </c>
      <c r="Q443" s="127"/>
      <c r="R443" s="128"/>
      <c r="S443" s="126" t="s">
        <v>1737</v>
      </c>
      <c r="T443" s="125" t="s">
        <v>1078</v>
      </c>
      <c r="U443" s="148" t="s">
        <v>923</v>
      </c>
      <c r="V443" s="125" t="s">
        <v>1680</v>
      </c>
      <c r="W443" s="125" t="s">
        <v>544</v>
      </c>
    </row>
    <row r="444" spans="1:23" ht="30" x14ac:dyDescent="0.25">
      <c r="A444" s="123">
        <v>8303009</v>
      </c>
      <c r="B444" s="124" t="s">
        <v>346</v>
      </c>
      <c r="C444" s="125" t="s">
        <v>345</v>
      </c>
      <c r="D444" s="123">
        <v>144130</v>
      </c>
      <c r="E444" s="125" t="s">
        <v>1007</v>
      </c>
      <c r="F444" s="126" t="s">
        <v>1738</v>
      </c>
      <c r="G444" s="123" t="s">
        <v>560</v>
      </c>
      <c r="H444" s="1"/>
      <c r="I444" s="132">
        <v>1</v>
      </c>
      <c r="J444" s="125" t="s">
        <v>583</v>
      </c>
      <c r="K444" s="128">
        <v>45931</v>
      </c>
      <c r="L444" s="128">
        <v>46295</v>
      </c>
      <c r="M444" s="129" t="s">
        <v>1739</v>
      </c>
      <c r="N444" s="129"/>
      <c r="O444" s="2">
        <v>4.4400000000000004</v>
      </c>
      <c r="P444" s="123" t="s">
        <v>563</v>
      </c>
      <c r="Q444" s="127"/>
      <c r="R444" s="128"/>
      <c r="S444" s="126"/>
      <c r="T444" s="125" t="s">
        <v>1008</v>
      </c>
      <c r="U444" s="123" t="s">
        <v>560</v>
      </c>
      <c r="V444" s="125" t="s">
        <v>1681</v>
      </c>
      <c r="W444" s="125" t="s">
        <v>544</v>
      </c>
    </row>
    <row r="445" spans="1:23" ht="30" x14ac:dyDescent="0.25">
      <c r="A445" s="123">
        <v>8303316</v>
      </c>
      <c r="B445" s="124" t="s">
        <v>470</v>
      </c>
      <c r="C445" s="125" t="s">
        <v>469</v>
      </c>
      <c r="D445" s="123">
        <v>143000</v>
      </c>
      <c r="E445" s="125" t="s">
        <v>1384</v>
      </c>
      <c r="F445" s="126" t="s">
        <v>566</v>
      </c>
      <c r="G445" s="123" t="s">
        <v>560</v>
      </c>
      <c r="H445" s="1"/>
      <c r="I445" s="132">
        <v>1</v>
      </c>
      <c r="J445" s="125" t="s">
        <v>1740</v>
      </c>
      <c r="K445" s="128">
        <v>43687</v>
      </c>
      <c r="L445" s="128">
        <v>45777</v>
      </c>
      <c r="M445" s="129" t="s">
        <v>609</v>
      </c>
      <c r="N445" s="129">
        <v>45777</v>
      </c>
      <c r="O445" s="2">
        <v>229.11</v>
      </c>
      <c r="P445" s="123" t="s">
        <v>563</v>
      </c>
      <c r="Q445" s="127"/>
      <c r="R445" s="128"/>
      <c r="S445" s="126" t="s">
        <v>1741</v>
      </c>
      <c r="T445" s="125" t="s">
        <v>1176</v>
      </c>
      <c r="U445" s="148" t="s">
        <v>923</v>
      </c>
      <c r="V445" s="125" t="s">
        <v>1684</v>
      </c>
      <c r="W445" s="125" t="s">
        <v>544</v>
      </c>
    </row>
    <row r="446" spans="1:23" x14ac:dyDescent="0.25">
      <c r="A446" s="123">
        <v>8303316</v>
      </c>
      <c r="B446" s="124" t="s">
        <v>470</v>
      </c>
      <c r="C446" s="125" t="s">
        <v>469</v>
      </c>
      <c r="D446" s="123">
        <v>145500</v>
      </c>
      <c r="E446" s="125" t="s">
        <v>1742</v>
      </c>
      <c r="F446" s="126" t="s">
        <v>1178</v>
      </c>
      <c r="G446" s="123" t="s">
        <v>560</v>
      </c>
      <c r="H446" s="1"/>
      <c r="I446" s="132">
        <v>6</v>
      </c>
      <c r="J446" s="125" t="s">
        <v>689</v>
      </c>
      <c r="K446" s="128">
        <v>43746</v>
      </c>
      <c r="L446" s="128">
        <v>45698</v>
      </c>
      <c r="M446" s="129" t="s">
        <v>609</v>
      </c>
      <c r="N446" s="129"/>
      <c r="O446" s="2">
        <v>1189.21</v>
      </c>
      <c r="P446" s="123" t="s">
        <v>563</v>
      </c>
      <c r="Q446" s="127"/>
      <c r="R446" s="128"/>
      <c r="S446" s="126"/>
      <c r="T446" s="125" t="s">
        <v>1743</v>
      </c>
      <c r="U446" s="148" t="s">
        <v>923</v>
      </c>
      <c r="V446" s="125" t="s">
        <v>1684</v>
      </c>
      <c r="W446" s="125" t="s">
        <v>544</v>
      </c>
    </row>
    <row r="447" spans="1:23" x14ac:dyDescent="0.25">
      <c r="A447" s="123">
        <v>8303094</v>
      </c>
      <c r="B447" s="124" t="s">
        <v>436</v>
      </c>
      <c r="C447" s="125" t="s">
        <v>435</v>
      </c>
      <c r="D447" s="123">
        <v>143000</v>
      </c>
      <c r="E447" s="125" t="s">
        <v>1117</v>
      </c>
      <c r="F447" s="126" t="s">
        <v>1166</v>
      </c>
      <c r="G447" s="123" t="s">
        <v>560</v>
      </c>
      <c r="H447" s="1"/>
      <c r="I447" s="132">
        <v>1</v>
      </c>
      <c r="J447" s="125" t="s">
        <v>1744</v>
      </c>
      <c r="K447" s="128">
        <v>45245</v>
      </c>
      <c r="L447" s="128">
        <v>46705</v>
      </c>
      <c r="M447" s="129" t="s">
        <v>595</v>
      </c>
      <c r="N447" s="129"/>
      <c r="O447" s="2">
        <v>121.49</v>
      </c>
      <c r="P447" s="123" t="s">
        <v>563</v>
      </c>
      <c r="Q447" s="127"/>
      <c r="R447" s="128"/>
      <c r="S447" s="126"/>
      <c r="T447" s="125" t="s">
        <v>1120</v>
      </c>
      <c r="U447" s="148" t="s">
        <v>923</v>
      </c>
      <c r="V447" s="125" t="s">
        <v>1681</v>
      </c>
      <c r="W447" s="125" t="s">
        <v>544</v>
      </c>
    </row>
    <row r="448" spans="1:23" x14ac:dyDescent="0.25">
      <c r="A448" s="123">
        <v>8303094</v>
      </c>
      <c r="B448" s="124" t="s">
        <v>436</v>
      </c>
      <c r="C448" s="125" t="s">
        <v>435</v>
      </c>
      <c r="D448" s="123">
        <v>145580</v>
      </c>
      <c r="E448" s="125" t="s">
        <v>1117</v>
      </c>
      <c r="F448" s="126" t="s">
        <v>569</v>
      </c>
      <c r="G448" s="123" t="s">
        <v>560</v>
      </c>
      <c r="H448" s="1"/>
      <c r="I448" s="132">
        <v>2</v>
      </c>
      <c r="J448" s="125" t="s">
        <v>1745</v>
      </c>
      <c r="K448" s="128">
        <v>45357</v>
      </c>
      <c r="L448" s="128">
        <v>46540</v>
      </c>
      <c r="M448" s="129" t="s">
        <v>590</v>
      </c>
      <c r="N448" s="129"/>
      <c r="O448" s="2">
        <v>278.77999999999997</v>
      </c>
      <c r="P448" s="123" t="s">
        <v>585</v>
      </c>
      <c r="Q448" s="127">
        <v>655.5</v>
      </c>
      <c r="R448" s="128"/>
      <c r="S448" s="126"/>
      <c r="T448" s="125" t="s">
        <v>1120</v>
      </c>
      <c r="U448" s="148" t="s">
        <v>923</v>
      </c>
      <c r="V448" s="125" t="s">
        <v>1681</v>
      </c>
      <c r="W448" s="125" t="s">
        <v>544</v>
      </c>
    </row>
    <row r="449" spans="1:23" ht="30" x14ac:dyDescent="0.25">
      <c r="A449" s="123">
        <v>8302283</v>
      </c>
      <c r="B449" s="124" t="s">
        <v>266</v>
      </c>
      <c r="C449" s="125" t="s">
        <v>265</v>
      </c>
      <c r="D449" s="123">
        <v>145500</v>
      </c>
      <c r="E449" s="125" t="s">
        <v>901</v>
      </c>
      <c r="F449" s="126" t="s">
        <v>1746</v>
      </c>
      <c r="G449" s="123" t="s">
        <v>560</v>
      </c>
      <c r="H449" s="1"/>
      <c r="I449" s="132">
        <v>111</v>
      </c>
      <c r="J449" s="125" t="s">
        <v>1716</v>
      </c>
      <c r="K449" s="128">
        <v>45931</v>
      </c>
      <c r="L449" s="128">
        <v>47027</v>
      </c>
      <c r="M449" s="129" t="s">
        <v>590</v>
      </c>
      <c r="N449" s="129"/>
      <c r="O449" s="2">
        <v>2934.2</v>
      </c>
      <c r="P449" s="123" t="s">
        <v>563</v>
      </c>
      <c r="Q449" s="127"/>
      <c r="R449" s="128"/>
      <c r="S449" s="126" t="s">
        <v>1747</v>
      </c>
      <c r="T449" s="125" t="s">
        <v>903</v>
      </c>
      <c r="U449" s="123" t="s">
        <v>560</v>
      </c>
      <c r="V449" s="125" t="s">
        <v>1681</v>
      </c>
      <c r="W449" s="125" t="s">
        <v>544</v>
      </c>
    </row>
    <row r="450" spans="1:23" ht="30" x14ac:dyDescent="0.25">
      <c r="A450" s="123">
        <v>8302046</v>
      </c>
      <c r="B450" s="124" t="s">
        <v>74</v>
      </c>
      <c r="C450" s="125" t="s">
        <v>73</v>
      </c>
      <c r="D450" s="123">
        <v>144130</v>
      </c>
      <c r="E450" s="125" t="s">
        <v>1326</v>
      </c>
      <c r="F450" s="126" t="s">
        <v>1748</v>
      </c>
      <c r="G450" s="123" t="s">
        <v>560</v>
      </c>
      <c r="H450" s="1"/>
      <c r="I450" s="132">
        <v>218.2</v>
      </c>
      <c r="J450" s="125" t="s">
        <v>583</v>
      </c>
      <c r="K450" s="128">
        <v>45726</v>
      </c>
      <c r="L450" s="128">
        <v>46090</v>
      </c>
      <c r="M450" s="129" t="s">
        <v>1749</v>
      </c>
      <c r="N450" s="129"/>
      <c r="O450" s="2">
        <v>218.2</v>
      </c>
      <c r="P450" s="123" t="s">
        <v>585</v>
      </c>
      <c r="Q450" s="127"/>
      <c r="R450" s="128"/>
      <c r="S450" s="126"/>
      <c r="T450" s="125" t="s">
        <v>1328</v>
      </c>
      <c r="U450" s="123" t="s">
        <v>560</v>
      </c>
      <c r="V450" s="125" t="s">
        <v>1681</v>
      </c>
      <c r="W450" s="125" t="s">
        <v>544</v>
      </c>
    </row>
    <row r="451" spans="1:23" ht="45" x14ac:dyDescent="0.25">
      <c r="A451" s="123">
        <v>8302083</v>
      </c>
      <c r="B451" s="124" t="s">
        <v>108</v>
      </c>
      <c r="C451" s="125" t="s">
        <v>1750</v>
      </c>
      <c r="D451" s="123">
        <v>143000</v>
      </c>
      <c r="E451" s="125" t="s">
        <v>703</v>
      </c>
      <c r="F451" s="126" t="s">
        <v>566</v>
      </c>
      <c r="G451" s="123" t="s">
        <v>560</v>
      </c>
      <c r="H451" s="1"/>
      <c r="I451" s="132">
        <v>1</v>
      </c>
      <c r="J451" s="125" t="s">
        <v>1751</v>
      </c>
      <c r="K451" s="128">
        <v>44844</v>
      </c>
      <c r="L451" s="128">
        <v>46112</v>
      </c>
      <c r="M451" s="129" t="s">
        <v>1752</v>
      </c>
      <c r="N451" s="129"/>
      <c r="O451" s="2">
        <v>25</v>
      </c>
      <c r="P451" s="123" t="s">
        <v>571</v>
      </c>
      <c r="Q451" s="127"/>
      <c r="R451" s="128"/>
      <c r="S451" s="126" t="s">
        <v>1753</v>
      </c>
      <c r="T451" s="125" t="s">
        <v>1754</v>
      </c>
      <c r="U451" s="148" t="s">
        <v>923</v>
      </c>
      <c r="V451" s="125" t="s">
        <v>1684</v>
      </c>
      <c r="W451" s="125" t="s">
        <v>544</v>
      </c>
    </row>
    <row r="452" spans="1:23" ht="45" x14ac:dyDescent="0.25">
      <c r="A452" s="123">
        <v>8307009</v>
      </c>
      <c r="B452" s="124" t="s">
        <v>534</v>
      </c>
      <c r="C452" s="125" t="s">
        <v>1755</v>
      </c>
      <c r="D452" s="123">
        <v>122000</v>
      </c>
      <c r="E452" s="125" t="s">
        <v>1261</v>
      </c>
      <c r="F452" s="126" t="s">
        <v>1361</v>
      </c>
      <c r="G452" s="123" t="s">
        <v>923</v>
      </c>
      <c r="H452" s="1" t="s">
        <v>1756</v>
      </c>
      <c r="I452" s="132">
        <v>1</v>
      </c>
      <c r="J452" s="125" t="s">
        <v>1361</v>
      </c>
      <c r="K452" s="128">
        <v>45931</v>
      </c>
      <c r="L452" s="128">
        <v>46296</v>
      </c>
      <c r="M452" s="129" t="s">
        <v>584</v>
      </c>
      <c r="N452" s="129" t="s">
        <v>1757</v>
      </c>
      <c r="O452" s="2">
        <v>773.95</v>
      </c>
      <c r="P452" s="123" t="s">
        <v>571</v>
      </c>
      <c r="Q452" s="127"/>
      <c r="R452" s="128"/>
      <c r="S452" s="126" t="s">
        <v>1758</v>
      </c>
      <c r="T452" s="125" t="s">
        <v>1263</v>
      </c>
      <c r="U452" s="123" t="s">
        <v>560</v>
      </c>
      <c r="V452" s="125" t="s">
        <v>1681</v>
      </c>
      <c r="W452" s="125" t="s">
        <v>544</v>
      </c>
    </row>
    <row r="453" spans="1:23" x14ac:dyDescent="0.25">
      <c r="A453" s="123">
        <v>8302260</v>
      </c>
      <c r="B453" s="124" t="s">
        <v>246</v>
      </c>
      <c r="C453" s="125" t="s">
        <v>245</v>
      </c>
      <c r="D453" s="123">
        <v>120000</v>
      </c>
      <c r="E453" s="125" t="s">
        <v>880</v>
      </c>
      <c r="F453" s="126" t="s">
        <v>1759</v>
      </c>
      <c r="G453" s="123" t="s">
        <v>560</v>
      </c>
      <c r="H453" s="1"/>
      <c r="I453" s="132">
        <v>3</v>
      </c>
      <c r="J453" s="125" t="s">
        <v>1760</v>
      </c>
      <c r="K453" s="128">
        <v>45931</v>
      </c>
      <c r="L453" s="128">
        <v>46296</v>
      </c>
      <c r="M453" s="129" t="s">
        <v>694</v>
      </c>
      <c r="N453" s="129"/>
      <c r="O453" s="2">
        <v>62.88</v>
      </c>
      <c r="P453" s="123" t="s">
        <v>585</v>
      </c>
      <c r="Q453" s="127"/>
      <c r="R453" s="128"/>
      <c r="S453" s="126"/>
      <c r="T453" s="125" t="s">
        <v>1499</v>
      </c>
      <c r="U453" s="148" t="s">
        <v>923</v>
      </c>
      <c r="V453" s="125" t="s">
        <v>1681</v>
      </c>
      <c r="W453" s="125" t="s">
        <v>544</v>
      </c>
    </row>
    <row r="454" spans="1:23" x14ac:dyDescent="0.25">
      <c r="A454" s="123">
        <v>8302115</v>
      </c>
      <c r="B454" s="124" t="s">
        <v>144</v>
      </c>
      <c r="C454" s="125" t="s">
        <v>143</v>
      </c>
      <c r="D454" s="123">
        <v>143000</v>
      </c>
      <c r="E454" s="125" t="s">
        <v>1458</v>
      </c>
      <c r="F454" s="126" t="s">
        <v>1761</v>
      </c>
      <c r="G454" s="123" t="s">
        <v>560</v>
      </c>
      <c r="H454" s="1"/>
      <c r="I454" s="132">
        <v>1</v>
      </c>
      <c r="J454" s="125" t="s">
        <v>1368</v>
      </c>
      <c r="K454" s="128">
        <v>44986</v>
      </c>
      <c r="L454" s="128">
        <v>46812</v>
      </c>
      <c r="M454" s="129" t="s">
        <v>562</v>
      </c>
      <c r="N454" s="129"/>
      <c r="O454" s="2" t="s">
        <v>1762</v>
      </c>
      <c r="P454" s="123" t="s">
        <v>563</v>
      </c>
      <c r="Q454" s="127"/>
      <c r="R454" s="128"/>
      <c r="S454" s="126" t="s">
        <v>1763</v>
      </c>
      <c r="T454" s="125" t="s">
        <v>1459</v>
      </c>
      <c r="U454" s="148" t="s">
        <v>923</v>
      </c>
      <c r="V454" s="125" t="s">
        <v>1681</v>
      </c>
      <c r="W454" s="125" t="s">
        <v>544</v>
      </c>
    </row>
    <row r="455" spans="1:23" x14ac:dyDescent="0.25">
      <c r="A455" s="123">
        <v>8302219</v>
      </c>
      <c r="B455" s="124" t="s">
        <v>216</v>
      </c>
      <c r="C455" s="125" t="s">
        <v>215</v>
      </c>
      <c r="D455" s="123">
        <v>120000</v>
      </c>
      <c r="E455" s="125" t="s">
        <v>850</v>
      </c>
      <c r="F455" s="126" t="s">
        <v>1040</v>
      </c>
      <c r="G455" s="123" t="s">
        <v>560</v>
      </c>
      <c r="H455" s="1"/>
      <c r="I455" s="132">
        <v>3</v>
      </c>
      <c r="J455" s="125" t="s">
        <v>583</v>
      </c>
      <c r="K455" s="128">
        <v>45658</v>
      </c>
      <c r="L455" s="128">
        <v>46387</v>
      </c>
      <c r="M455" s="129" t="s">
        <v>584</v>
      </c>
      <c r="N455" s="129"/>
      <c r="O455" s="2">
        <v>68.12</v>
      </c>
      <c r="P455" s="123" t="s">
        <v>585</v>
      </c>
      <c r="Q455" s="127"/>
      <c r="R455" s="128"/>
      <c r="S455" s="126"/>
      <c r="T455" s="125" t="s">
        <v>1764</v>
      </c>
      <c r="U455" s="123" t="s">
        <v>560</v>
      </c>
      <c r="V455" s="125" t="s">
        <v>1681</v>
      </c>
      <c r="W455" s="125" t="s">
        <v>544</v>
      </c>
    </row>
    <row r="456" spans="1:23" ht="45" x14ac:dyDescent="0.25">
      <c r="A456" s="123">
        <v>8303106</v>
      </c>
      <c r="B456" s="124" t="s">
        <v>446</v>
      </c>
      <c r="C456" s="125" t="s">
        <v>445</v>
      </c>
      <c r="D456" s="123">
        <v>143000</v>
      </c>
      <c r="E456" s="125" t="s">
        <v>1500</v>
      </c>
      <c r="F456" s="126" t="s">
        <v>1765</v>
      </c>
      <c r="G456" s="123" t="s">
        <v>560</v>
      </c>
      <c r="H456" s="1"/>
      <c r="I456" s="132">
        <v>1</v>
      </c>
      <c r="J456" s="125" t="s">
        <v>1368</v>
      </c>
      <c r="K456" s="128">
        <v>45383</v>
      </c>
      <c r="L456" s="128">
        <v>46234</v>
      </c>
      <c r="M456" s="129" t="s">
        <v>1766</v>
      </c>
      <c r="N456" s="129" t="s">
        <v>1767</v>
      </c>
      <c r="O456" s="2" t="s">
        <v>1768</v>
      </c>
      <c r="P456" s="123" t="s">
        <v>563</v>
      </c>
      <c r="Q456" s="127"/>
      <c r="R456" s="128"/>
      <c r="S456" s="126"/>
      <c r="T456" s="125" t="s">
        <v>1504</v>
      </c>
      <c r="U456" s="148" t="s">
        <v>923</v>
      </c>
      <c r="V456" s="125" t="s">
        <v>1683</v>
      </c>
      <c r="W456" s="125" t="s">
        <v>544</v>
      </c>
    </row>
    <row r="457" spans="1:23" ht="90" x14ac:dyDescent="0.25">
      <c r="A457" s="123">
        <v>8302161</v>
      </c>
      <c r="B457" s="124" t="s">
        <v>180</v>
      </c>
      <c r="C457" s="125" t="s">
        <v>179</v>
      </c>
      <c r="D457" s="123">
        <v>143000</v>
      </c>
      <c r="E457" s="125" t="s">
        <v>815</v>
      </c>
      <c r="F457" s="126" t="s">
        <v>1769</v>
      </c>
      <c r="G457" s="123" t="s">
        <v>560</v>
      </c>
      <c r="H457" s="1"/>
      <c r="I457" s="132">
        <v>3</v>
      </c>
      <c r="J457" s="125" t="s">
        <v>1770</v>
      </c>
      <c r="K457" s="128">
        <v>45016</v>
      </c>
      <c r="L457" s="128">
        <v>45812</v>
      </c>
      <c r="M457" s="129">
        <v>36</v>
      </c>
      <c r="N457" s="129" t="s">
        <v>1771</v>
      </c>
      <c r="O457" s="2" t="s">
        <v>1772</v>
      </c>
      <c r="P457" s="123" t="s">
        <v>563</v>
      </c>
      <c r="Q457" s="127"/>
      <c r="R457" s="128"/>
      <c r="S457" s="126" t="s">
        <v>1773</v>
      </c>
      <c r="T457" s="125" t="s">
        <v>819</v>
      </c>
      <c r="U457" s="123" t="s">
        <v>848</v>
      </c>
      <c r="V457" s="125" t="s">
        <v>1685</v>
      </c>
      <c r="W457" s="125" t="s">
        <v>544</v>
      </c>
    </row>
    <row r="458" spans="1:23" ht="75" x14ac:dyDescent="0.25">
      <c r="A458" s="123">
        <v>8302161</v>
      </c>
      <c r="B458" s="124" t="s">
        <v>180</v>
      </c>
      <c r="C458" s="125" t="s">
        <v>179</v>
      </c>
      <c r="D458" s="123">
        <v>143000</v>
      </c>
      <c r="E458" s="125" t="s">
        <v>815</v>
      </c>
      <c r="F458" s="126" t="s">
        <v>1774</v>
      </c>
      <c r="G458" s="123" t="s">
        <v>560</v>
      </c>
      <c r="H458" s="1"/>
      <c r="I458" s="132">
        <v>1</v>
      </c>
      <c r="J458" s="125" t="s">
        <v>1775</v>
      </c>
      <c r="K458" s="128">
        <v>45813</v>
      </c>
      <c r="L458" s="128">
        <v>47091</v>
      </c>
      <c r="M458" s="129" t="s">
        <v>1776</v>
      </c>
      <c r="N458" s="129"/>
      <c r="O458" s="2" t="s">
        <v>1777</v>
      </c>
      <c r="P458" s="123" t="s">
        <v>563</v>
      </c>
      <c r="Q458" s="127">
        <v>150</v>
      </c>
      <c r="R458" s="128"/>
      <c r="S458" s="126" t="s">
        <v>1778</v>
      </c>
      <c r="T458" s="125" t="s">
        <v>819</v>
      </c>
      <c r="U458" s="148" t="s">
        <v>923</v>
      </c>
      <c r="V458" s="125" t="s">
        <v>1681</v>
      </c>
      <c r="W458" s="125" t="s">
        <v>544</v>
      </c>
    </row>
    <row r="459" spans="1:23" x14ac:dyDescent="0.25">
      <c r="A459" s="123">
        <v>8302239</v>
      </c>
      <c r="B459" s="124" t="s">
        <v>226</v>
      </c>
      <c r="C459" s="125" t="s">
        <v>1779</v>
      </c>
      <c r="D459" s="123">
        <v>120000</v>
      </c>
      <c r="E459" s="125" t="s">
        <v>858</v>
      </c>
      <c r="F459" s="126" t="s">
        <v>859</v>
      </c>
      <c r="G459" s="123" t="s">
        <v>560</v>
      </c>
      <c r="H459" s="1"/>
      <c r="I459" s="132">
        <v>1</v>
      </c>
      <c r="J459" s="125" t="s">
        <v>860</v>
      </c>
      <c r="K459" s="128">
        <v>45930</v>
      </c>
      <c r="L459" s="128">
        <v>46295</v>
      </c>
      <c r="M459" s="129" t="s">
        <v>584</v>
      </c>
      <c r="N459" s="129"/>
      <c r="O459" s="2">
        <v>350</v>
      </c>
      <c r="P459" s="123" t="s">
        <v>585</v>
      </c>
      <c r="Q459" s="127"/>
      <c r="R459" s="128"/>
      <c r="S459" s="126"/>
      <c r="T459" s="125" t="s">
        <v>861</v>
      </c>
      <c r="U459" s="148" t="s">
        <v>923</v>
      </c>
      <c r="V459" s="125" t="s">
        <v>1680</v>
      </c>
      <c r="W459" s="125" t="s">
        <v>544</v>
      </c>
    </row>
    <row r="460" spans="1:23" x14ac:dyDescent="0.25">
      <c r="A460" s="123">
        <v>8302239</v>
      </c>
      <c r="B460" s="124" t="s">
        <v>226</v>
      </c>
      <c r="C460" s="125" t="s">
        <v>1779</v>
      </c>
      <c r="D460" s="123">
        <v>140010</v>
      </c>
      <c r="E460" s="125" t="s">
        <v>858</v>
      </c>
      <c r="F460" s="126" t="s">
        <v>1146</v>
      </c>
      <c r="G460" s="123" t="s">
        <v>560</v>
      </c>
      <c r="H460" s="1"/>
      <c r="I460" s="132">
        <v>7</v>
      </c>
      <c r="J460" s="125" t="s">
        <v>583</v>
      </c>
      <c r="K460" s="128">
        <v>46023</v>
      </c>
      <c r="L460" s="128">
        <v>46387</v>
      </c>
      <c r="M460" s="129" t="s">
        <v>584</v>
      </c>
      <c r="N460" s="129"/>
      <c r="O460" s="2">
        <v>962</v>
      </c>
      <c r="P460" s="123" t="s">
        <v>585</v>
      </c>
      <c r="Q460" s="127"/>
      <c r="R460" s="128"/>
      <c r="S460" s="126"/>
      <c r="T460" s="125" t="s">
        <v>861</v>
      </c>
      <c r="U460" s="148" t="s">
        <v>923</v>
      </c>
      <c r="V460" s="125" t="s">
        <v>1680</v>
      </c>
      <c r="W460" s="125" t="s">
        <v>544</v>
      </c>
    </row>
    <row r="461" spans="1:23" ht="45" x14ac:dyDescent="0.25">
      <c r="A461" s="123">
        <v>8302151</v>
      </c>
      <c r="B461" s="124" t="s">
        <v>170</v>
      </c>
      <c r="C461" s="125" t="s">
        <v>169</v>
      </c>
      <c r="D461" s="123">
        <v>145010</v>
      </c>
      <c r="E461" s="125" t="s">
        <v>797</v>
      </c>
      <c r="F461" s="126" t="s">
        <v>569</v>
      </c>
      <c r="G461" s="123" t="s">
        <v>560</v>
      </c>
      <c r="H461" s="1"/>
      <c r="I461" s="132">
        <v>5</v>
      </c>
      <c r="J461" s="125" t="s">
        <v>801</v>
      </c>
      <c r="K461" s="128">
        <v>45658</v>
      </c>
      <c r="L461" s="128">
        <v>46023</v>
      </c>
      <c r="M461" s="129" t="s">
        <v>694</v>
      </c>
      <c r="N461" s="129" t="s">
        <v>1780</v>
      </c>
      <c r="O461" s="2">
        <v>325</v>
      </c>
      <c r="P461" s="123" t="s">
        <v>563</v>
      </c>
      <c r="Q461" s="127"/>
      <c r="R461" s="128"/>
      <c r="S461" s="126"/>
      <c r="T461" s="125" t="s">
        <v>800</v>
      </c>
      <c r="U461" s="148" t="s">
        <v>923</v>
      </c>
      <c r="V461" s="125" t="s">
        <v>1681</v>
      </c>
      <c r="W461" s="125" t="s">
        <v>544</v>
      </c>
    </row>
    <row r="462" spans="1:23" x14ac:dyDescent="0.25">
      <c r="A462" s="123">
        <v>8304019</v>
      </c>
      <c r="B462" s="124" t="s">
        <v>504</v>
      </c>
      <c r="C462" s="125" t="s">
        <v>503</v>
      </c>
      <c r="D462" s="123">
        <v>143000</v>
      </c>
      <c r="E462" s="125" t="s">
        <v>1781</v>
      </c>
      <c r="F462" s="126" t="s">
        <v>851</v>
      </c>
      <c r="G462" s="123" t="s">
        <v>560</v>
      </c>
      <c r="H462" s="1"/>
      <c r="I462" s="132">
        <v>4</v>
      </c>
      <c r="J462" s="125" t="s">
        <v>1368</v>
      </c>
      <c r="K462" s="128">
        <v>45785</v>
      </c>
      <c r="L462" s="128">
        <v>47610</v>
      </c>
      <c r="M462" s="129" t="s">
        <v>567</v>
      </c>
      <c r="N462" s="129"/>
      <c r="O462" s="2">
        <v>962.08</v>
      </c>
      <c r="P462" s="123" t="s">
        <v>563</v>
      </c>
      <c r="Q462" s="127"/>
      <c r="R462" s="128"/>
      <c r="S462" s="126"/>
      <c r="T462" s="125" t="s">
        <v>1782</v>
      </c>
      <c r="U462" s="123" t="s">
        <v>560</v>
      </c>
      <c r="V462" s="125" t="s">
        <v>1681</v>
      </c>
      <c r="W462" s="125" t="s">
        <v>544</v>
      </c>
    </row>
    <row r="463" spans="1:23" x14ac:dyDescent="0.25">
      <c r="A463" s="123">
        <v>8304019</v>
      </c>
      <c r="B463" s="124" t="s">
        <v>504</v>
      </c>
      <c r="C463" s="125" t="s">
        <v>503</v>
      </c>
      <c r="D463" s="123">
        <v>130010</v>
      </c>
      <c r="E463" s="125" t="s">
        <v>1781</v>
      </c>
      <c r="F463" s="126" t="s">
        <v>1253</v>
      </c>
      <c r="G463" s="123" t="s">
        <v>923</v>
      </c>
      <c r="H463" s="1">
        <v>40000</v>
      </c>
      <c r="I463" s="132">
        <v>1</v>
      </c>
      <c r="J463" s="125" t="s">
        <v>1783</v>
      </c>
      <c r="K463" s="128">
        <v>45490</v>
      </c>
      <c r="L463" s="128">
        <v>47315</v>
      </c>
      <c r="M463" s="129" t="s">
        <v>567</v>
      </c>
      <c r="N463" s="129"/>
      <c r="O463" s="2">
        <v>664.7</v>
      </c>
      <c r="P463" s="123" t="s">
        <v>571</v>
      </c>
      <c r="Q463" s="127">
        <v>1994.1</v>
      </c>
      <c r="R463" s="128"/>
      <c r="S463" s="126"/>
      <c r="T463" s="125" t="s">
        <v>1782</v>
      </c>
      <c r="U463" s="123" t="s">
        <v>560</v>
      </c>
      <c r="V463" s="125" t="s">
        <v>1681</v>
      </c>
      <c r="W463" s="125" t="s">
        <v>544</v>
      </c>
    </row>
    <row r="464" spans="1:23" x14ac:dyDescent="0.25">
      <c r="A464" s="123">
        <v>8303035</v>
      </c>
      <c r="B464" s="124" t="s">
        <v>374</v>
      </c>
      <c r="C464" s="125" t="s">
        <v>373</v>
      </c>
      <c r="D464" s="123">
        <v>143000</v>
      </c>
      <c r="E464" s="125" t="s">
        <v>1784</v>
      </c>
      <c r="F464" s="126" t="s">
        <v>566</v>
      </c>
      <c r="G464" s="123" t="s">
        <v>560</v>
      </c>
      <c r="H464" s="1"/>
      <c r="I464" s="132">
        <v>1</v>
      </c>
      <c r="J464" s="125" t="s">
        <v>963</v>
      </c>
      <c r="K464" s="128">
        <v>45629</v>
      </c>
      <c r="L464" s="128">
        <v>47454</v>
      </c>
      <c r="M464" s="129" t="s">
        <v>641</v>
      </c>
      <c r="N464" s="129"/>
      <c r="O464" s="2">
        <v>232.49</v>
      </c>
      <c r="P464" s="123" t="s">
        <v>563</v>
      </c>
      <c r="Q464" s="127"/>
      <c r="R464" s="128"/>
      <c r="S464" s="126"/>
      <c r="T464" s="125" t="s">
        <v>1785</v>
      </c>
      <c r="U464" s="148" t="s">
        <v>923</v>
      </c>
      <c r="V464" s="125" t="s">
        <v>1681</v>
      </c>
      <c r="W464" s="125" t="s">
        <v>544</v>
      </c>
    </row>
    <row r="465" spans="1:23" ht="75" x14ac:dyDescent="0.25">
      <c r="A465" s="123">
        <v>8303035</v>
      </c>
      <c r="B465" s="124" t="s">
        <v>374</v>
      </c>
      <c r="C465" s="125" t="s">
        <v>373</v>
      </c>
      <c r="D465" s="123">
        <v>140210</v>
      </c>
      <c r="E465" s="125" t="s">
        <v>1784</v>
      </c>
      <c r="F465" s="126" t="s">
        <v>1786</v>
      </c>
      <c r="G465" s="123" t="s">
        <v>560</v>
      </c>
      <c r="H465" s="1"/>
      <c r="I465" s="132">
        <v>1</v>
      </c>
      <c r="J465" s="125" t="s">
        <v>1787</v>
      </c>
      <c r="K465" s="128">
        <v>42738</v>
      </c>
      <c r="L465" s="128">
        <v>43832</v>
      </c>
      <c r="M465" s="129" t="s">
        <v>698</v>
      </c>
      <c r="N465" s="129" t="s">
        <v>1788</v>
      </c>
      <c r="O465" s="2">
        <v>23.53</v>
      </c>
      <c r="P465" s="123" t="s">
        <v>563</v>
      </c>
      <c r="Q465" s="127"/>
      <c r="R465" s="128"/>
      <c r="S465" s="126"/>
      <c r="T465" s="125" t="s">
        <v>1789</v>
      </c>
      <c r="U465" s="148" t="s">
        <v>923</v>
      </c>
      <c r="V465" s="125" t="s">
        <v>1681</v>
      </c>
      <c r="W465" s="125" t="s">
        <v>544</v>
      </c>
    </row>
    <row r="466" spans="1:23" ht="30" x14ac:dyDescent="0.25">
      <c r="A466" s="123">
        <v>8302160</v>
      </c>
      <c r="B466" s="124" t="s">
        <v>178</v>
      </c>
      <c r="C466" s="125" t="s">
        <v>177</v>
      </c>
      <c r="D466" s="123">
        <v>145500</v>
      </c>
      <c r="E466" s="125" t="s">
        <v>1790</v>
      </c>
      <c r="F466" s="126" t="s">
        <v>1239</v>
      </c>
      <c r="G466" s="123" t="s">
        <v>560</v>
      </c>
      <c r="H466" s="1"/>
      <c r="I466" s="132">
        <v>30</v>
      </c>
      <c r="J466" s="125" t="s">
        <v>1237</v>
      </c>
      <c r="K466" s="128">
        <v>46002</v>
      </c>
      <c r="L466" s="128">
        <v>47097</v>
      </c>
      <c r="M466" s="129" t="s">
        <v>590</v>
      </c>
      <c r="N466" s="129" t="s">
        <v>1791</v>
      </c>
      <c r="O466" s="2" t="s">
        <v>1792</v>
      </c>
      <c r="P466" s="123" t="s">
        <v>563</v>
      </c>
      <c r="Q466" s="127"/>
      <c r="R466" s="128"/>
      <c r="S466" s="126"/>
      <c r="T466" s="125" t="s">
        <v>1793</v>
      </c>
      <c r="U466" s="123" t="s">
        <v>560</v>
      </c>
      <c r="V466" s="125" t="s">
        <v>1681</v>
      </c>
      <c r="W466" s="125" t="s">
        <v>544</v>
      </c>
    </row>
    <row r="467" spans="1:23" x14ac:dyDescent="0.25">
      <c r="A467" s="123">
        <v>8303090</v>
      </c>
      <c r="B467" s="124" t="s">
        <v>432</v>
      </c>
      <c r="C467" s="125" t="s">
        <v>431</v>
      </c>
      <c r="D467" s="123">
        <v>144130</v>
      </c>
      <c r="E467" s="125" t="s">
        <v>1110</v>
      </c>
      <c r="F467" s="126" t="s">
        <v>1794</v>
      </c>
      <c r="G467" s="123" t="s">
        <v>560</v>
      </c>
      <c r="H467" s="1"/>
      <c r="I467" s="132">
        <v>2</v>
      </c>
      <c r="J467" s="125" t="s">
        <v>583</v>
      </c>
      <c r="K467" s="128">
        <v>45201</v>
      </c>
      <c r="L467" s="128">
        <v>46297</v>
      </c>
      <c r="M467" s="129" t="s">
        <v>590</v>
      </c>
      <c r="N467" s="129"/>
      <c r="O467" s="2" t="s">
        <v>1795</v>
      </c>
      <c r="P467" s="123" t="s">
        <v>585</v>
      </c>
      <c r="Q467" s="127"/>
      <c r="R467" s="128"/>
      <c r="S467" s="126"/>
      <c r="T467" s="125" t="s">
        <v>1114</v>
      </c>
      <c r="U467" s="148" t="s">
        <v>923</v>
      </c>
      <c r="V467" s="125" t="s">
        <v>1684</v>
      </c>
      <c r="W467" s="125" t="s">
        <v>544</v>
      </c>
    </row>
    <row r="468" spans="1:23" ht="30" x14ac:dyDescent="0.25">
      <c r="A468" s="123">
        <v>8303009</v>
      </c>
      <c r="B468" s="124" t="s">
        <v>346</v>
      </c>
      <c r="C468" s="125" t="s">
        <v>345</v>
      </c>
      <c r="D468" s="123">
        <v>144130</v>
      </c>
      <c r="E468" s="125" t="s">
        <v>1007</v>
      </c>
      <c r="F468" s="126" t="s">
        <v>1796</v>
      </c>
      <c r="G468" s="123" t="s">
        <v>560</v>
      </c>
      <c r="H468" s="1"/>
      <c r="I468" s="132">
        <v>2</v>
      </c>
      <c r="J468" s="125" t="s">
        <v>583</v>
      </c>
      <c r="K468" s="128">
        <v>45931</v>
      </c>
      <c r="L468" s="128">
        <v>46295</v>
      </c>
      <c r="M468" s="129" t="s">
        <v>584</v>
      </c>
      <c r="N468" s="129"/>
      <c r="O468" s="2">
        <v>35.28</v>
      </c>
      <c r="P468" s="123" t="s">
        <v>585</v>
      </c>
      <c r="Q468" s="127">
        <v>7.16</v>
      </c>
      <c r="R468" s="128"/>
      <c r="S468" s="126"/>
      <c r="T468" s="125" t="s">
        <v>1797</v>
      </c>
      <c r="U468" s="123" t="s">
        <v>560</v>
      </c>
      <c r="V468" s="125" t="s">
        <v>1680</v>
      </c>
      <c r="W468" s="125" t="s">
        <v>544</v>
      </c>
    </row>
    <row r="469" spans="1:23" ht="30" x14ac:dyDescent="0.25">
      <c r="A469" s="123">
        <v>8304173</v>
      </c>
      <c r="B469" s="124" t="s">
        <v>508</v>
      </c>
      <c r="C469" s="125" t="s">
        <v>507</v>
      </c>
      <c r="D469" s="123">
        <v>143030</v>
      </c>
      <c r="E469" s="125" t="s">
        <v>1215</v>
      </c>
      <c r="F469" s="126" t="s">
        <v>1798</v>
      </c>
      <c r="G469" s="123" t="s">
        <v>560</v>
      </c>
      <c r="H469" s="1"/>
      <c r="I469" s="132">
        <v>36</v>
      </c>
      <c r="J469" s="125" t="s">
        <v>1799</v>
      </c>
      <c r="K469" s="128">
        <v>45658</v>
      </c>
      <c r="L469" s="128">
        <v>46387</v>
      </c>
      <c r="M469" s="129" t="s">
        <v>655</v>
      </c>
      <c r="N469" s="129"/>
      <c r="O469" s="2">
        <v>1532.93</v>
      </c>
      <c r="P469" s="123" t="s">
        <v>563</v>
      </c>
      <c r="Q469" s="127">
        <v>175</v>
      </c>
      <c r="R469" s="128"/>
      <c r="S469" s="126" t="s">
        <v>1800</v>
      </c>
      <c r="T469" s="125" t="s">
        <v>1801</v>
      </c>
      <c r="U469" s="123" t="s">
        <v>560</v>
      </c>
      <c r="V469" s="125" t="s">
        <v>1681</v>
      </c>
      <c r="W469" s="125" t="s">
        <v>544</v>
      </c>
    </row>
    <row r="470" spans="1:23" ht="30" x14ac:dyDescent="0.25">
      <c r="A470" s="123">
        <v>8304173</v>
      </c>
      <c r="B470" s="124" t="s">
        <v>508</v>
      </c>
      <c r="C470" s="125" t="s">
        <v>507</v>
      </c>
      <c r="D470" s="123">
        <v>145000</v>
      </c>
      <c r="E470" s="125" t="s">
        <v>1215</v>
      </c>
      <c r="F470" s="126" t="s">
        <v>1802</v>
      </c>
      <c r="G470" s="123" t="s">
        <v>560</v>
      </c>
      <c r="H470" s="1"/>
      <c r="I470" s="132">
        <v>26</v>
      </c>
      <c r="J470" s="125" t="s">
        <v>1803</v>
      </c>
      <c r="K470" s="128">
        <v>45748</v>
      </c>
      <c r="L470" s="128">
        <v>47573</v>
      </c>
      <c r="M470" s="129" t="s">
        <v>567</v>
      </c>
      <c r="N470" s="129"/>
      <c r="O470" s="2">
        <v>208</v>
      </c>
      <c r="P470" s="123" t="s">
        <v>571</v>
      </c>
      <c r="Q470" s="127"/>
      <c r="R470" s="128"/>
      <c r="S470" s="126"/>
      <c r="T470" s="125" t="s">
        <v>1801</v>
      </c>
      <c r="U470" s="123" t="s">
        <v>560</v>
      </c>
      <c r="V470" s="125" t="s">
        <v>1681</v>
      </c>
      <c r="W470" s="125" t="s">
        <v>544</v>
      </c>
    </row>
    <row r="471" spans="1:23" ht="60" x14ac:dyDescent="0.25">
      <c r="A471" s="123">
        <v>8304173</v>
      </c>
      <c r="B471" s="124" t="s">
        <v>508</v>
      </c>
      <c r="C471" s="125" t="s">
        <v>507</v>
      </c>
      <c r="D471" s="123">
        <v>120010</v>
      </c>
      <c r="E471" s="125" t="s">
        <v>1215</v>
      </c>
      <c r="F471" s="126" t="s">
        <v>1804</v>
      </c>
      <c r="G471" s="123" t="s">
        <v>560</v>
      </c>
      <c r="H471" s="1"/>
      <c r="I471" s="132">
        <v>34</v>
      </c>
      <c r="J471" s="125" t="s">
        <v>1805</v>
      </c>
      <c r="K471" s="128">
        <v>45968</v>
      </c>
      <c r="L471" s="128">
        <v>46332</v>
      </c>
      <c r="M471" s="129" t="s">
        <v>584</v>
      </c>
      <c r="N471" s="129" t="s">
        <v>1806</v>
      </c>
      <c r="O471" s="2">
        <v>1754.48</v>
      </c>
      <c r="P471" s="123" t="s">
        <v>585</v>
      </c>
      <c r="Q471" s="127"/>
      <c r="R471" s="128"/>
      <c r="S471" s="126"/>
      <c r="T471" s="125" t="s">
        <v>1801</v>
      </c>
      <c r="U471" s="148" t="s">
        <v>923</v>
      </c>
      <c r="V471" s="125" t="s">
        <v>1681</v>
      </c>
      <c r="W471" s="125" t="s">
        <v>544</v>
      </c>
    </row>
    <row r="472" spans="1:23" x14ac:dyDescent="0.25">
      <c r="A472" s="123">
        <v>8305200</v>
      </c>
      <c r="B472" s="124" t="s">
        <v>514</v>
      </c>
      <c r="C472" s="125" t="s">
        <v>513</v>
      </c>
      <c r="D472" s="123">
        <v>145010</v>
      </c>
      <c r="E472" s="125" t="s">
        <v>1807</v>
      </c>
      <c r="F472" s="126" t="s">
        <v>1808</v>
      </c>
      <c r="G472" s="123" t="s">
        <v>560</v>
      </c>
      <c r="H472" s="1"/>
      <c r="I472" s="132">
        <v>29</v>
      </c>
      <c r="J472" s="125" t="s">
        <v>1809</v>
      </c>
      <c r="K472" s="128">
        <v>45962</v>
      </c>
      <c r="L472" s="128">
        <v>47787</v>
      </c>
      <c r="M472" s="129" t="s">
        <v>683</v>
      </c>
      <c r="N472" s="129"/>
      <c r="O472" s="2">
        <v>31.55</v>
      </c>
      <c r="P472" s="123" t="s">
        <v>571</v>
      </c>
      <c r="Q472" s="127"/>
      <c r="R472" s="128"/>
      <c r="S472" s="126"/>
      <c r="T472" s="125" t="s">
        <v>1810</v>
      </c>
      <c r="U472" s="123" t="s">
        <v>560</v>
      </c>
      <c r="V472" s="125" t="s">
        <v>1681</v>
      </c>
      <c r="W472" s="125" t="s">
        <v>544</v>
      </c>
    </row>
    <row r="473" spans="1:23" x14ac:dyDescent="0.25">
      <c r="A473" s="123">
        <v>8302022</v>
      </c>
      <c r="B473" s="124" t="s">
        <v>64</v>
      </c>
      <c r="C473" s="125" t="s">
        <v>63</v>
      </c>
      <c r="D473" s="123">
        <v>145530</v>
      </c>
      <c r="E473" s="125" t="s">
        <v>623</v>
      </c>
      <c r="F473" s="126" t="s">
        <v>1026</v>
      </c>
      <c r="G473" s="123" t="s">
        <v>560</v>
      </c>
      <c r="H473" s="1"/>
      <c r="I473" s="132">
        <v>1</v>
      </c>
      <c r="J473" s="125" t="s">
        <v>1368</v>
      </c>
      <c r="K473" s="128">
        <v>45127</v>
      </c>
      <c r="L473" s="128">
        <v>46954</v>
      </c>
      <c r="M473" s="129" t="s">
        <v>602</v>
      </c>
      <c r="N473" s="129"/>
      <c r="O473" s="2">
        <v>205</v>
      </c>
      <c r="P473" s="123" t="s">
        <v>563</v>
      </c>
      <c r="Q473" s="127"/>
      <c r="R473" s="128"/>
      <c r="S473" s="126"/>
      <c r="T473" s="125" t="s">
        <v>625</v>
      </c>
      <c r="U473" s="123" t="s">
        <v>560</v>
      </c>
      <c r="V473" s="125" t="s">
        <v>1680</v>
      </c>
      <c r="W473" s="125" t="s">
        <v>544</v>
      </c>
    </row>
    <row r="474" spans="1:23" x14ac:dyDescent="0.25">
      <c r="A474" s="123">
        <v>8303037</v>
      </c>
      <c r="B474" s="124" t="s">
        <v>378</v>
      </c>
      <c r="C474" s="125" t="s">
        <v>377</v>
      </c>
      <c r="D474" s="123">
        <v>143000</v>
      </c>
      <c r="E474" s="125" t="s">
        <v>1395</v>
      </c>
      <c r="F474" s="126" t="s">
        <v>1811</v>
      </c>
      <c r="G474" s="123" t="s">
        <v>560</v>
      </c>
      <c r="H474" s="1"/>
      <c r="I474" s="132">
        <v>1</v>
      </c>
      <c r="J474" s="125" t="s">
        <v>1376</v>
      </c>
      <c r="K474" s="128">
        <v>45854</v>
      </c>
      <c r="L474" s="128">
        <v>47679</v>
      </c>
      <c r="M474" s="129" t="s">
        <v>683</v>
      </c>
      <c r="N474" s="129" t="s">
        <v>848</v>
      </c>
      <c r="O474" s="2" t="s">
        <v>1812</v>
      </c>
      <c r="P474" s="123" t="s">
        <v>571</v>
      </c>
      <c r="Q474" s="127"/>
      <c r="R474" s="128"/>
      <c r="S474" s="126"/>
      <c r="T474" s="125" t="s">
        <v>1400</v>
      </c>
      <c r="U474" s="148" t="s">
        <v>923</v>
      </c>
      <c r="V474" s="125" t="s">
        <v>1681</v>
      </c>
      <c r="W474" s="125" t="s">
        <v>544</v>
      </c>
    </row>
    <row r="475" spans="1:23" x14ac:dyDescent="0.25">
      <c r="A475" s="123">
        <v>8303093</v>
      </c>
      <c r="B475" s="124" t="s">
        <v>434</v>
      </c>
      <c r="C475" s="125" t="s">
        <v>433</v>
      </c>
      <c r="D475" s="123">
        <v>143000</v>
      </c>
      <c r="E475" s="125" t="s">
        <v>1395</v>
      </c>
      <c r="F475" s="126" t="s">
        <v>566</v>
      </c>
      <c r="G475" s="123" t="s">
        <v>560</v>
      </c>
      <c r="H475" s="1"/>
      <c r="I475" s="132">
        <v>1</v>
      </c>
      <c r="J475" s="125" t="s">
        <v>1376</v>
      </c>
      <c r="K475" s="128">
        <v>45854</v>
      </c>
      <c r="L475" s="128">
        <v>47679</v>
      </c>
      <c r="M475" s="129" t="s">
        <v>683</v>
      </c>
      <c r="N475" s="129">
        <v>0</v>
      </c>
      <c r="O475" s="2" t="s">
        <v>1813</v>
      </c>
      <c r="P475" s="123" t="s">
        <v>571</v>
      </c>
      <c r="Q475" s="127"/>
      <c r="R475" s="128"/>
      <c r="S475" s="126"/>
      <c r="T475" s="125" t="s">
        <v>1400</v>
      </c>
      <c r="U475" s="148" t="s">
        <v>923</v>
      </c>
      <c r="V475" s="125" t="s">
        <v>1681</v>
      </c>
      <c r="W475" s="125" t="s">
        <v>544</v>
      </c>
    </row>
    <row r="476" spans="1:23" x14ac:dyDescent="0.25">
      <c r="A476" s="123">
        <v>8303093</v>
      </c>
      <c r="B476" s="124" t="s">
        <v>434</v>
      </c>
      <c r="C476" s="125" t="s">
        <v>433</v>
      </c>
      <c r="D476" s="123">
        <v>143000</v>
      </c>
      <c r="E476" s="125" t="s">
        <v>1395</v>
      </c>
      <c r="F476" s="126" t="s">
        <v>1010</v>
      </c>
      <c r="G476" s="123" t="s">
        <v>560</v>
      </c>
      <c r="H476" s="1"/>
      <c r="I476" s="132">
        <v>1</v>
      </c>
      <c r="J476" s="125" t="s">
        <v>1814</v>
      </c>
      <c r="K476" s="128">
        <v>44378</v>
      </c>
      <c r="L476" s="128">
        <v>46204</v>
      </c>
      <c r="M476" s="129" t="s">
        <v>683</v>
      </c>
      <c r="N476" s="129"/>
      <c r="O476" s="2">
        <v>441</v>
      </c>
      <c r="P476" s="123" t="s">
        <v>563</v>
      </c>
      <c r="Q476" s="127"/>
      <c r="R476" s="128"/>
      <c r="S476" s="126"/>
      <c r="T476" s="125" t="s">
        <v>1400</v>
      </c>
      <c r="U476" s="148" t="s">
        <v>923</v>
      </c>
      <c r="V476" s="125" t="s">
        <v>1685</v>
      </c>
      <c r="W476" s="125" t="s">
        <v>544</v>
      </c>
    </row>
    <row r="477" spans="1:23" ht="30" x14ac:dyDescent="0.25">
      <c r="A477" s="123">
        <v>8302196</v>
      </c>
      <c r="B477" s="124" t="s">
        <v>206</v>
      </c>
      <c r="C477" s="125" t="s">
        <v>205</v>
      </c>
      <c r="D477" s="123">
        <v>143000</v>
      </c>
      <c r="E477" s="125" t="s">
        <v>841</v>
      </c>
      <c r="F477" s="126" t="s">
        <v>1815</v>
      </c>
      <c r="G477" s="123" t="s">
        <v>560</v>
      </c>
      <c r="H477" s="1"/>
      <c r="I477" s="132">
        <v>1</v>
      </c>
      <c r="J477" s="125" t="s">
        <v>1368</v>
      </c>
      <c r="K477" s="128">
        <v>45992</v>
      </c>
      <c r="L477" s="128">
        <v>47817</v>
      </c>
      <c r="M477" s="129" t="s">
        <v>567</v>
      </c>
      <c r="N477" s="129"/>
      <c r="O477" s="2">
        <v>243.86</v>
      </c>
      <c r="P477" s="123" t="s">
        <v>563</v>
      </c>
      <c r="Q477" s="127"/>
      <c r="R477" s="128"/>
      <c r="S477" s="126" t="s">
        <v>1816</v>
      </c>
      <c r="T477" s="125" t="s">
        <v>843</v>
      </c>
      <c r="U477" s="123" t="s">
        <v>560</v>
      </c>
      <c r="V477" s="125" t="s">
        <v>1681</v>
      </c>
      <c r="W477" s="125" t="s">
        <v>544</v>
      </c>
    </row>
    <row r="478" spans="1:23" ht="30" x14ac:dyDescent="0.25">
      <c r="A478" s="123">
        <v>8302003</v>
      </c>
      <c r="B478" s="124" t="s">
        <v>44</v>
      </c>
      <c r="C478" s="125" t="s">
        <v>1589</v>
      </c>
      <c r="D478" s="123">
        <v>140210</v>
      </c>
      <c r="E478" s="125" t="s">
        <v>589</v>
      </c>
      <c r="F478" s="126" t="s">
        <v>1817</v>
      </c>
      <c r="G478" s="123" t="s">
        <v>560</v>
      </c>
      <c r="H478" s="1"/>
      <c r="I478" s="132">
        <v>1</v>
      </c>
      <c r="J478" s="125" t="s">
        <v>1368</v>
      </c>
      <c r="K478" s="128">
        <v>45848</v>
      </c>
      <c r="L478" s="128">
        <v>46943</v>
      </c>
      <c r="M478" s="129" t="s">
        <v>590</v>
      </c>
      <c r="N478" s="129"/>
      <c r="O478" s="2">
        <v>288</v>
      </c>
      <c r="P478" s="123" t="s">
        <v>563</v>
      </c>
      <c r="Q478" s="127"/>
      <c r="R478" s="128"/>
      <c r="S478" s="126"/>
      <c r="T478" s="125" t="s">
        <v>591</v>
      </c>
      <c r="U478" s="148" t="s">
        <v>923</v>
      </c>
      <c r="V478" s="125" t="s">
        <v>1681</v>
      </c>
      <c r="W478" s="125" t="s">
        <v>544</v>
      </c>
    </row>
    <row r="479" spans="1:23" ht="90" x14ac:dyDescent="0.25">
      <c r="A479" s="123">
        <v>8302293</v>
      </c>
      <c r="B479" s="124" t="s">
        <v>276</v>
      </c>
      <c r="C479" s="125" t="s">
        <v>275</v>
      </c>
      <c r="D479" s="123">
        <v>143000</v>
      </c>
      <c r="E479" s="125" t="s">
        <v>1347</v>
      </c>
      <c r="F479" s="126" t="s">
        <v>1818</v>
      </c>
      <c r="G479" s="123" t="s">
        <v>560</v>
      </c>
      <c r="H479" s="1"/>
      <c r="I479" s="132">
        <v>1</v>
      </c>
      <c r="J479" s="125" t="s">
        <v>1819</v>
      </c>
      <c r="K479" s="128">
        <v>45988</v>
      </c>
      <c r="L479" s="128">
        <v>47813</v>
      </c>
      <c r="M479" s="129" t="s">
        <v>567</v>
      </c>
      <c r="N479" s="129"/>
      <c r="O479" s="2">
        <v>283.04000000000002</v>
      </c>
      <c r="P479" s="123" t="s">
        <v>563</v>
      </c>
      <c r="Q479" s="127"/>
      <c r="R479" s="128"/>
      <c r="S479" s="126"/>
      <c r="T479" s="125" t="s">
        <v>1349</v>
      </c>
      <c r="U479" s="148" t="s">
        <v>923</v>
      </c>
      <c r="V479" s="125" t="s">
        <v>1681</v>
      </c>
      <c r="W479" s="125" t="s">
        <v>544</v>
      </c>
    </row>
    <row r="480" spans="1:23" ht="45" x14ac:dyDescent="0.25">
      <c r="A480" s="123">
        <v>8302201</v>
      </c>
      <c r="B480" s="124" t="s">
        <v>208</v>
      </c>
      <c r="C480" s="125" t="s">
        <v>207</v>
      </c>
      <c r="D480" s="123">
        <v>143040</v>
      </c>
      <c r="E480" s="125" t="s">
        <v>1291</v>
      </c>
      <c r="F480" s="126" t="s">
        <v>1292</v>
      </c>
      <c r="G480" s="123" t="s">
        <v>560</v>
      </c>
      <c r="H480" s="131"/>
      <c r="I480" s="132">
        <v>2</v>
      </c>
      <c r="J480" s="125" t="s">
        <v>1293</v>
      </c>
      <c r="K480" s="128">
        <v>45411</v>
      </c>
      <c r="L480" s="128">
        <v>45991</v>
      </c>
      <c r="M480" s="129" t="s">
        <v>567</v>
      </c>
      <c r="N480" s="129"/>
      <c r="O480" s="133">
        <v>966</v>
      </c>
      <c r="P480" s="123" t="s">
        <v>563</v>
      </c>
      <c r="Q480" s="127"/>
      <c r="R480" s="128"/>
      <c r="S480" s="126" t="s">
        <v>1820</v>
      </c>
      <c r="T480" s="125" t="s">
        <v>1294</v>
      </c>
      <c r="U480" s="123" t="s">
        <v>848</v>
      </c>
      <c r="V480" s="125" t="s">
        <v>1679</v>
      </c>
      <c r="W480" s="125" t="s">
        <v>544</v>
      </c>
    </row>
    <row r="481" spans="1:23" x14ac:dyDescent="0.25">
      <c r="A481" s="123">
        <v>8302201</v>
      </c>
      <c r="B481" s="124" t="s">
        <v>208</v>
      </c>
      <c r="C481" s="125" t="s">
        <v>207</v>
      </c>
      <c r="D481" s="123">
        <v>145510</v>
      </c>
      <c r="E481" s="125" t="s">
        <v>1291</v>
      </c>
      <c r="F481" s="126" t="s">
        <v>1687</v>
      </c>
      <c r="G481" s="123" t="s">
        <v>923</v>
      </c>
      <c r="H481" s="1">
        <v>2248.58</v>
      </c>
      <c r="I481" s="132">
        <v>14</v>
      </c>
      <c r="J481" s="125" t="s">
        <v>1733</v>
      </c>
      <c r="K481" s="128">
        <v>45939</v>
      </c>
      <c r="L481" s="128">
        <v>45991</v>
      </c>
      <c r="M481" s="129" t="s">
        <v>567</v>
      </c>
      <c r="N481" s="129"/>
      <c r="O481" s="2">
        <v>6296</v>
      </c>
      <c r="P481" s="123" t="s">
        <v>585</v>
      </c>
      <c r="Q481" s="127"/>
      <c r="R481" s="128"/>
      <c r="S481" s="126" t="s">
        <v>1820</v>
      </c>
      <c r="T481" s="125" t="s">
        <v>1294</v>
      </c>
      <c r="U481" s="123" t="s">
        <v>848</v>
      </c>
      <c r="V481" s="125" t="s">
        <v>1679</v>
      </c>
      <c r="W481" s="125" t="s">
        <v>544</v>
      </c>
    </row>
    <row r="482" spans="1:23" x14ac:dyDescent="0.25">
      <c r="A482" s="123">
        <v>8302058</v>
      </c>
      <c r="B482" s="124" t="s">
        <v>88</v>
      </c>
      <c r="C482" s="125" t="s">
        <v>87</v>
      </c>
      <c r="D482" s="123">
        <v>143000</v>
      </c>
      <c r="E482" s="125" t="s">
        <v>662</v>
      </c>
      <c r="F482" s="126" t="s">
        <v>663</v>
      </c>
      <c r="G482" s="123" t="s">
        <v>560</v>
      </c>
      <c r="H482" s="131"/>
      <c r="I482" s="132">
        <v>1</v>
      </c>
      <c r="J482" s="125" t="s">
        <v>658</v>
      </c>
      <c r="K482" s="128">
        <v>45338</v>
      </c>
      <c r="L482" s="128">
        <v>45991</v>
      </c>
      <c r="M482" s="129" t="s">
        <v>664</v>
      </c>
      <c r="N482" s="129"/>
      <c r="O482" s="133">
        <v>478.47</v>
      </c>
      <c r="P482" s="123" t="s">
        <v>563</v>
      </c>
      <c r="Q482" s="127"/>
      <c r="R482" s="128"/>
      <c r="S482" s="126" t="s">
        <v>1820</v>
      </c>
      <c r="T482" s="125" t="s">
        <v>665</v>
      </c>
      <c r="U482" s="123" t="s">
        <v>560</v>
      </c>
      <c r="V482" s="125" t="s">
        <v>1679</v>
      </c>
      <c r="W482" s="125" t="s">
        <v>544</v>
      </c>
    </row>
    <row r="483" spans="1:23" x14ac:dyDescent="0.25">
      <c r="A483" s="123">
        <v>8302041</v>
      </c>
      <c r="B483" s="124" t="s">
        <v>66</v>
      </c>
      <c r="C483" s="125" t="s">
        <v>65</v>
      </c>
      <c r="D483" s="123">
        <v>147000</v>
      </c>
      <c r="E483" s="125" t="s">
        <v>635</v>
      </c>
      <c r="F483" s="126" t="s">
        <v>1821</v>
      </c>
      <c r="G483" s="123" t="s">
        <v>560</v>
      </c>
      <c r="H483" s="1" t="s">
        <v>1822</v>
      </c>
      <c r="I483" s="132">
        <v>8</v>
      </c>
      <c r="J483" s="125" t="s">
        <v>583</v>
      </c>
      <c r="K483" s="128">
        <v>45566</v>
      </c>
      <c r="L483" s="128">
        <v>45930</v>
      </c>
      <c r="M483" s="129" t="s">
        <v>638</v>
      </c>
      <c r="N483" s="129" t="s">
        <v>560</v>
      </c>
      <c r="O483" s="2">
        <v>195.6</v>
      </c>
      <c r="P483" s="123" t="s">
        <v>585</v>
      </c>
      <c r="Q483" s="127" t="s">
        <v>1822</v>
      </c>
      <c r="R483" s="128" t="s">
        <v>1822</v>
      </c>
      <c r="S483" s="126" t="s">
        <v>1822</v>
      </c>
      <c r="T483" s="125" t="s">
        <v>630</v>
      </c>
      <c r="U483" s="123" t="s">
        <v>560</v>
      </c>
      <c r="V483" s="125" t="s">
        <v>1680</v>
      </c>
      <c r="W483" s="125" t="s">
        <v>540</v>
      </c>
    </row>
    <row r="484" spans="1:23" x14ac:dyDescent="0.25">
      <c r="A484" s="125">
        <v>8307005</v>
      </c>
      <c r="B484" s="125" t="s">
        <v>532</v>
      </c>
      <c r="C484" s="125" t="s">
        <v>531</v>
      </c>
      <c r="D484" s="123">
        <v>120000</v>
      </c>
      <c r="E484" s="125" t="s">
        <v>1258</v>
      </c>
      <c r="F484" s="125" t="s">
        <v>1823</v>
      </c>
      <c r="G484" s="123" t="s">
        <v>560</v>
      </c>
      <c r="H484" s="149" t="s">
        <v>1822</v>
      </c>
      <c r="I484" s="123">
        <v>23</v>
      </c>
      <c r="J484" s="125" t="s">
        <v>583</v>
      </c>
      <c r="K484" s="145">
        <v>45638</v>
      </c>
      <c r="L484" s="145">
        <v>46003</v>
      </c>
      <c r="M484" s="125" t="s">
        <v>694</v>
      </c>
      <c r="N484" s="150" t="s">
        <v>1822</v>
      </c>
      <c r="O484" s="149">
        <v>1682.12</v>
      </c>
      <c r="P484" s="123" t="s">
        <v>596</v>
      </c>
      <c r="Q484" s="149" t="s">
        <v>1822</v>
      </c>
      <c r="R484" s="128" t="s">
        <v>1822</v>
      </c>
      <c r="S484" s="125" t="s">
        <v>1822</v>
      </c>
      <c r="T484" s="125" t="s">
        <v>1260</v>
      </c>
      <c r="U484" s="123" t="s">
        <v>848</v>
      </c>
      <c r="V484" s="125" t="s">
        <v>1680</v>
      </c>
      <c r="W484" s="125" t="s">
        <v>540</v>
      </c>
    </row>
  </sheetData>
  <autoFilter ref="A9:X430" xr:uid="{05691E5B-024A-4D64-BC92-DEFE11C2C0B5}"/>
  <conditionalFormatting sqref="U11:U484">
    <cfRule type="containsText" dxfId="0" priority="1" operator="containsText" text="No">
      <formula>NOT(ISERROR(SEARCH("No",U11)))</formula>
    </cfRule>
  </conditionalFormatting>
  <dataValidations count="1">
    <dataValidation type="list" allowBlank="1" showInputMessage="1" showErrorMessage="1" sqref="W11:W1885" xr:uid="{03F03B9E-32CB-4759-8B88-16E4370CB422}">
      <formula1>$W$1:$W$5</formula1>
    </dataValidation>
  </dataValidations>
  <pageMargins left="0.7" right="0.7" top="0.75" bottom="0.75" header="0.3" footer="0.3"/>
  <headerFooter>
    <oddFooter>&amp;C_x000D_&amp;1#&amp;"Calibri"&amp;10&amp;K000000 CONTROLLED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336DB-EF09-49E3-8C39-2E1E2291B6CD}">
  <sheetPr>
    <tabColor rgb="FFFFFF00"/>
  </sheetPr>
  <dimension ref="A1:O240"/>
  <sheetViews>
    <sheetView workbookViewId="0">
      <pane ySplit="1" topLeftCell="A179" activePane="bottomLeft" state="frozen"/>
      <selection activeCell="B3" sqref="B3"/>
      <selection pane="bottomLeft" activeCell="B3" sqref="B3"/>
    </sheetView>
  </sheetViews>
  <sheetFormatPr defaultRowHeight="15" x14ac:dyDescent="0.25"/>
  <cols>
    <col min="1" max="1" width="9.140625" style="3"/>
    <col min="2" max="2" width="5" style="3" bestFit="1" customWidth="1"/>
    <col min="3" max="3" width="8.140625" style="3" bestFit="1" customWidth="1"/>
    <col min="4" max="4" width="61.85546875" style="3" bestFit="1" customWidth="1"/>
    <col min="5" max="9" width="9.140625" style="3"/>
    <col min="10" max="10" width="8" style="3" bestFit="1" customWidth="1"/>
    <col min="11" max="11" width="5" style="3" bestFit="1" customWidth="1"/>
    <col min="12" max="12" width="7.85546875" style="3" bestFit="1" customWidth="1"/>
    <col min="13" max="13" width="38.28515625" style="3" bestFit="1" customWidth="1"/>
    <col min="14" max="14" width="7" style="3" bestFit="1" customWidth="1"/>
    <col min="15" max="16384" width="9.140625" style="3"/>
  </cols>
  <sheetData>
    <row r="1" spans="1:15" x14ac:dyDescent="0.25">
      <c r="A1" s="28" t="s">
        <v>18</v>
      </c>
      <c r="B1" s="28" t="s">
        <v>19</v>
      </c>
      <c r="C1" s="28" t="s">
        <v>20</v>
      </c>
      <c r="D1" s="28" t="s">
        <v>21</v>
      </c>
      <c r="E1" s="28" t="s">
        <v>22</v>
      </c>
    </row>
    <row r="2" spans="1:15" x14ac:dyDescent="0.25">
      <c r="A2" s="3">
        <v>8301001</v>
      </c>
      <c r="B2" s="3">
        <v>1001</v>
      </c>
      <c r="C2" s="3" t="s">
        <v>23</v>
      </c>
      <c r="D2" s="3" t="s">
        <v>24</v>
      </c>
      <c r="E2" s="3">
        <v>542922</v>
      </c>
    </row>
    <row r="3" spans="1:15" x14ac:dyDescent="0.25">
      <c r="A3" s="3">
        <v>8301002</v>
      </c>
      <c r="B3" s="3">
        <v>1002</v>
      </c>
      <c r="C3" s="3" t="s">
        <v>25</v>
      </c>
      <c r="D3" s="3" t="s">
        <v>26</v>
      </c>
      <c r="E3" s="3">
        <v>370064</v>
      </c>
    </row>
    <row r="4" spans="1:15" x14ac:dyDescent="0.25">
      <c r="A4" s="3">
        <v>8301012</v>
      </c>
      <c r="B4" s="3">
        <v>1012</v>
      </c>
      <c r="C4" s="3" t="s">
        <v>27</v>
      </c>
      <c r="D4" s="3" t="s">
        <v>28</v>
      </c>
      <c r="E4" s="3">
        <v>590463</v>
      </c>
    </row>
    <row r="5" spans="1:15" x14ac:dyDescent="0.25">
      <c r="A5" s="3">
        <v>8301013</v>
      </c>
      <c r="B5" s="3">
        <v>1013</v>
      </c>
      <c r="C5" s="3" t="s">
        <v>29</v>
      </c>
      <c r="D5" s="3" t="s">
        <v>30</v>
      </c>
      <c r="E5" s="3">
        <v>770798</v>
      </c>
    </row>
    <row r="6" spans="1:15" x14ac:dyDescent="0.25">
      <c r="A6" s="3">
        <v>8301016</v>
      </c>
      <c r="B6" s="3">
        <v>1016</v>
      </c>
      <c r="C6" s="3" t="s">
        <v>31</v>
      </c>
      <c r="D6" s="3" t="s">
        <v>32</v>
      </c>
      <c r="E6" s="3">
        <v>708398</v>
      </c>
    </row>
    <row r="7" spans="1:15" x14ac:dyDescent="0.25">
      <c r="A7" s="3">
        <v>8301018</v>
      </c>
      <c r="B7" s="3">
        <v>1018</v>
      </c>
      <c r="C7" s="3" t="s">
        <v>33</v>
      </c>
      <c r="D7" s="3" t="s">
        <v>34</v>
      </c>
      <c r="E7" s="3">
        <v>847143</v>
      </c>
      <c r="J7" s="29">
        <v>8302086</v>
      </c>
      <c r="K7" s="29">
        <v>2086</v>
      </c>
      <c r="L7" s="29" t="s">
        <v>113</v>
      </c>
      <c r="M7" s="29" t="s">
        <v>114</v>
      </c>
      <c r="N7" s="29">
        <v>746381</v>
      </c>
      <c r="O7" s="3" t="s">
        <v>1561</v>
      </c>
    </row>
    <row r="8" spans="1:15" x14ac:dyDescent="0.25">
      <c r="A8" s="3">
        <v>8301019</v>
      </c>
      <c r="B8" s="3">
        <v>1019</v>
      </c>
      <c r="C8" s="3" t="s">
        <v>35</v>
      </c>
      <c r="D8" s="3" t="s">
        <v>36</v>
      </c>
      <c r="E8" s="3">
        <v>431958</v>
      </c>
      <c r="J8" s="29">
        <v>8302253</v>
      </c>
      <c r="K8" s="29">
        <v>2253</v>
      </c>
      <c r="L8" s="29" t="s">
        <v>235</v>
      </c>
      <c r="M8" s="29" t="s">
        <v>236</v>
      </c>
      <c r="N8" s="29">
        <v>855452</v>
      </c>
      <c r="O8" s="3" t="s">
        <v>1561</v>
      </c>
    </row>
    <row r="9" spans="1:15" x14ac:dyDescent="0.25">
      <c r="A9" s="3">
        <v>8301020</v>
      </c>
      <c r="B9" s="3">
        <v>1020</v>
      </c>
      <c r="C9" s="3" t="s">
        <v>37</v>
      </c>
      <c r="D9" s="3" t="s">
        <v>38</v>
      </c>
      <c r="E9" s="3">
        <v>530489</v>
      </c>
      <c r="J9" s="29">
        <v>8303015</v>
      </c>
      <c r="K9" s="29">
        <v>3015</v>
      </c>
      <c r="L9" s="29" t="s">
        <v>347</v>
      </c>
      <c r="M9" s="29" t="s">
        <v>348</v>
      </c>
      <c r="N9" s="29">
        <v>234986</v>
      </c>
      <c r="O9" s="3" t="s">
        <v>1561</v>
      </c>
    </row>
    <row r="10" spans="1:15" x14ac:dyDescent="0.25">
      <c r="A10" s="3">
        <v>8302000</v>
      </c>
      <c r="B10" s="3">
        <v>2000</v>
      </c>
      <c r="C10" s="3" t="s">
        <v>39</v>
      </c>
      <c r="D10" s="3" t="s">
        <v>40</v>
      </c>
      <c r="E10" s="3">
        <v>713544</v>
      </c>
      <c r="J10" s="29">
        <v>8303017</v>
      </c>
      <c r="K10" s="29">
        <v>3017</v>
      </c>
      <c r="L10" s="29" t="s">
        <v>351</v>
      </c>
      <c r="M10" s="29" t="s">
        <v>352</v>
      </c>
      <c r="N10" s="29">
        <v>225810</v>
      </c>
      <c r="O10" s="3" t="s">
        <v>1561</v>
      </c>
    </row>
    <row r="11" spans="1:15" x14ac:dyDescent="0.25">
      <c r="A11" s="3">
        <v>8302002</v>
      </c>
      <c r="B11" s="3">
        <v>2002</v>
      </c>
      <c r="C11" s="3" t="s">
        <v>41</v>
      </c>
      <c r="D11" s="3" t="s">
        <v>42</v>
      </c>
      <c r="E11" s="3">
        <v>430344</v>
      </c>
      <c r="J11" s="29">
        <v>8302177</v>
      </c>
      <c r="K11" s="29">
        <v>2177</v>
      </c>
      <c r="L11" s="29" t="s">
        <v>189</v>
      </c>
      <c r="M11" s="29" t="s">
        <v>190</v>
      </c>
      <c r="N11" s="29">
        <v>380364</v>
      </c>
      <c r="O11" s="3" t="s">
        <v>1561</v>
      </c>
    </row>
    <row r="12" spans="1:15" x14ac:dyDescent="0.25">
      <c r="A12" s="3">
        <v>8302003</v>
      </c>
      <c r="B12" s="3">
        <v>2003</v>
      </c>
      <c r="C12" s="3" t="s">
        <v>43</v>
      </c>
      <c r="D12" s="3" t="s">
        <v>44</v>
      </c>
      <c r="E12" s="3">
        <v>747735</v>
      </c>
      <c r="J12" s="29">
        <v>8302317</v>
      </c>
      <c r="K12" s="29">
        <v>2317</v>
      </c>
      <c r="L12" s="29" t="s">
        <v>289</v>
      </c>
      <c r="M12" s="29" t="s">
        <v>290</v>
      </c>
      <c r="N12" s="29">
        <v>750206</v>
      </c>
      <c r="O12" s="3" t="s">
        <v>1561</v>
      </c>
    </row>
    <row r="13" spans="1:15" x14ac:dyDescent="0.25">
      <c r="A13" s="3">
        <v>8302006</v>
      </c>
      <c r="B13" s="3">
        <v>2006</v>
      </c>
      <c r="C13" s="3" t="s">
        <v>45</v>
      </c>
      <c r="D13" s="3" t="s">
        <v>46</v>
      </c>
      <c r="E13" s="3">
        <v>394003</v>
      </c>
      <c r="J13" s="29">
        <v>8303056</v>
      </c>
      <c r="K13" s="29">
        <v>3056</v>
      </c>
      <c r="L13" s="29" t="s">
        <v>397</v>
      </c>
      <c r="M13" s="29" t="s">
        <v>398</v>
      </c>
      <c r="N13" s="29">
        <v>201653</v>
      </c>
      <c r="O13" s="3" t="s">
        <v>1561</v>
      </c>
    </row>
    <row r="14" spans="1:15" x14ac:dyDescent="0.25">
      <c r="A14" s="3">
        <v>8302010</v>
      </c>
      <c r="B14" s="3">
        <v>2010</v>
      </c>
      <c r="C14" s="3" t="s">
        <v>47</v>
      </c>
      <c r="D14" s="3" t="s">
        <v>48</v>
      </c>
      <c r="E14" s="3">
        <v>738040</v>
      </c>
      <c r="J14" s="29">
        <v>8302223</v>
      </c>
      <c r="K14" s="29">
        <v>2223</v>
      </c>
      <c r="L14" s="29" t="s">
        <v>217</v>
      </c>
      <c r="M14" s="29" t="s">
        <v>218</v>
      </c>
      <c r="N14" s="29">
        <v>769374</v>
      </c>
      <c r="O14" s="3" t="s">
        <v>1561</v>
      </c>
    </row>
    <row r="15" spans="1:15" x14ac:dyDescent="0.25">
      <c r="A15" s="3">
        <v>8302011</v>
      </c>
      <c r="B15" s="3">
        <v>2011</v>
      </c>
      <c r="C15" s="3" t="s">
        <v>49</v>
      </c>
      <c r="D15" s="3" t="s">
        <v>50</v>
      </c>
      <c r="E15" s="3">
        <v>468150</v>
      </c>
      <c r="J15" s="29">
        <v>8302213</v>
      </c>
      <c r="K15" s="29">
        <v>2213</v>
      </c>
      <c r="L15" s="29" t="s">
        <v>213</v>
      </c>
      <c r="M15" s="29" t="s">
        <v>214</v>
      </c>
      <c r="N15" s="29">
        <v>175118</v>
      </c>
      <c r="O15" s="3" t="s">
        <v>1561</v>
      </c>
    </row>
    <row r="16" spans="1:15" x14ac:dyDescent="0.25">
      <c r="A16" s="3">
        <v>8302012</v>
      </c>
      <c r="B16" s="3">
        <v>2012</v>
      </c>
      <c r="C16" s="3" t="s">
        <v>51</v>
      </c>
      <c r="D16" s="3" t="s">
        <v>52</v>
      </c>
      <c r="E16" s="3">
        <v>374790</v>
      </c>
      <c r="J16" s="29">
        <v>8303075</v>
      </c>
      <c r="K16" s="29">
        <v>3075</v>
      </c>
      <c r="L16" s="29" t="s">
        <v>417</v>
      </c>
      <c r="M16" s="29" t="s">
        <v>418</v>
      </c>
      <c r="N16" s="29">
        <v>790183</v>
      </c>
      <c r="O16" s="3" t="s">
        <v>1561</v>
      </c>
    </row>
    <row r="17" spans="1:15" x14ac:dyDescent="0.25">
      <c r="A17" s="3">
        <v>8302013</v>
      </c>
      <c r="B17" s="3">
        <v>2013</v>
      </c>
      <c r="C17" s="3" t="s">
        <v>53</v>
      </c>
      <c r="D17" s="3" t="s">
        <v>54</v>
      </c>
      <c r="E17" s="3">
        <v>114213</v>
      </c>
      <c r="J17" s="29">
        <v>8302314</v>
      </c>
      <c r="K17" s="29">
        <v>2314</v>
      </c>
      <c r="L17" s="29" t="s">
        <v>285</v>
      </c>
      <c r="M17" s="29" t="s">
        <v>286</v>
      </c>
      <c r="N17" s="29">
        <v>686101</v>
      </c>
      <c r="O17" s="3" t="s">
        <v>1561</v>
      </c>
    </row>
    <row r="18" spans="1:15" x14ac:dyDescent="0.25">
      <c r="A18" s="3">
        <v>8302017</v>
      </c>
      <c r="B18" s="3">
        <v>2017</v>
      </c>
      <c r="C18" s="3" t="s">
        <v>55</v>
      </c>
      <c r="D18" s="3" t="s">
        <v>56</v>
      </c>
      <c r="E18" s="3">
        <v>937168</v>
      </c>
      <c r="J18" s="29">
        <v>8302227</v>
      </c>
      <c r="K18" s="29">
        <v>2227</v>
      </c>
      <c r="L18" s="29" t="s">
        <v>219</v>
      </c>
      <c r="M18" s="29" t="s">
        <v>220</v>
      </c>
      <c r="N18" s="29">
        <v>803197</v>
      </c>
      <c r="O18" s="3" t="s">
        <v>1561</v>
      </c>
    </row>
    <row r="19" spans="1:15" x14ac:dyDescent="0.25">
      <c r="A19" s="3">
        <v>8302018</v>
      </c>
      <c r="B19" s="3">
        <v>2018</v>
      </c>
      <c r="C19" s="3" t="s">
        <v>57</v>
      </c>
      <c r="D19" s="3" t="s">
        <v>58</v>
      </c>
      <c r="E19" s="3">
        <v>521552</v>
      </c>
      <c r="J19" s="29">
        <v>8302228</v>
      </c>
      <c r="K19" s="29">
        <v>2228</v>
      </c>
      <c r="L19" s="29" t="s">
        <v>221</v>
      </c>
      <c r="M19" s="29" t="s">
        <v>222</v>
      </c>
      <c r="N19" s="29">
        <v>883714</v>
      </c>
      <c r="O19" s="3" t="s">
        <v>1561</v>
      </c>
    </row>
    <row r="20" spans="1:15" x14ac:dyDescent="0.25">
      <c r="A20" s="3">
        <v>8302019</v>
      </c>
      <c r="B20" s="3">
        <v>2019</v>
      </c>
      <c r="C20" s="3" t="s">
        <v>59</v>
      </c>
      <c r="D20" s="3" t="s">
        <v>60</v>
      </c>
      <c r="E20" s="3">
        <v>936298</v>
      </c>
      <c r="J20" s="29">
        <v>8302243</v>
      </c>
      <c r="K20" s="29">
        <v>2243</v>
      </c>
      <c r="L20" s="29" t="s">
        <v>229</v>
      </c>
      <c r="M20" s="29" t="s">
        <v>230</v>
      </c>
      <c r="N20" s="29">
        <v>446191</v>
      </c>
      <c r="O20" s="3" t="s">
        <v>1561</v>
      </c>
    </row>
    <row r="21" spans="1:15" x14ac:dyDescent="0.25">
      <c r="A21" s="3">
        <v>8302021</v>
      </c>
      <c r="B21" s="3">
        <v>2021</v>
      </c>
      <c r="C21" s="3" t="s">
        <v>61</v>
      </c>
      <c r="D21" s="3" t="s">
        <v>62</v>
      </c>
      <c r="E21" s="3">
        <v>667872</v>
      </c>
      <c r="J21" s="29">
        <v>8302359</v>
      </c>
      <c r="K21" s="29">
        <v>2359</v>
      </c>
      <c r="L21" s="29" t="s">
        <v>311</v>
      </c>
      <c r="M21" s="29" t="s">
        <v>312</v>
      </c>
      <c r="N21" s="29">
        <v>684902</v>
      </c>
      <c r="O21" s="3" t="s">
        <v>1561</v>
      </c>
    </row>
    <row r="22" spans="1:15" x14ac:dyDescent="0.25">
      <c r="A22" s="3">
        <v>8302022</v>
      </c>
      <c r="B22" s="3">
        <v>2022</v>
      </c>
      <c r="C22" s="3" t="s">
        <v>63</v>
      </c>
      <c r="D22" s="3" t="s">
        <v>64</v>
      </c>
      <c r="E22" s="3">
        <v>481217</v>
      </c>
      <c r="J22" s="29">
        <v>8302245</v>
      </c>
      <c r="K22" s="29">
        <v>2245</v>
      </c>
      <c r="L22" s="29" t="s">
        <v>233</v>
      </c>
      <c r="M22" s="29" t="s">
        <v>234</v>
      </c>
      <c r="N22" s="29">
        <v>191694</v>
      </c>
      <c r="O22" s="3" t="s">
        <v>1561</v>
      </c>
    </row>
    <row r="23" spans="1:15" x14ac:dyDescent="0.25">
      <c r="A23" s="3">
        <v>8302041</v>
      </c>
      <c r="B23" s="3">
        <v>2041</v>
      </c>
      <c r="C23" s="3" t="s">
        <v>65</v>
      </c>
      <c r="D23" s="3" t="s">
        <v>66</v>
      </c>
      <c r="E23" s="3">
        <v>412473</v>
      </c>
      <c r="J23" s="29">
        <v>8302201</v>
      </c>
      <c r="K23" s="29">
        <v>2201</v>
      </c>
      <c r="L23" s="29" t="s">
        <v>207</v>
      </c>
      <c r="M23" s="29" t="s">
        <v>208</v>
      </c>
      <c r="N23" s="29">
        <v>563935</v>
      </c>
      <c r="O23" s="3" t="s">
        <v>1561</v>
      </c>
    </row>
    <row r="24" spans="1:15" x14ac:dyDescent="0.25">
      <c r="A24" s="3">
        <v>8302043</v>
      </c>
      <c r="B24" s="3">
        <v>2043</v>
      </c>
      <c r="C24" s="3" t="s">
        <v>67</v>
      </c>
      <c r="D24" s="3" t="s">
        <v>68</v>
      </c>
      <c r="E24" s="3">
        <v>578786</v>
      </c>
      <c r="J24" s="29">
        <v>8302058</v>
      </c>
      <c r="K24" s="29">
        <v>2058</v>
      </c>
      <c r="L24" s="29" t="s">
        <v>87</v>
      </c>
      <c r="M24" s="29" t="s">
        <v>88</v>
      </c>
      <c r="N24" s="29">
        <v>472921</v>
      </c>
      <c r="O24" s="3" t="s">
        <v>1561</v>
      </c>
    </row>
    <row r="25" spans="1:15" x14ac:dyDescent="0.25">
      <c r="A25" s="3">
        <v>8302044</v>
      </c>
      <c r="B25" s="3">
        <v>2044</v>
      </c>
      <c r="C25" s="3" t="s">
        <v>69</v>
      </c>
      <c r="D25" s="3" t="s">
        <v>70</v>
      </c>
      <c r="E25" s="3">
        <v>592117</v>
      </c>
    </row>
    <row r="26" spans="1:15" x14ac:dyDescent="0.25">
      <c r="A26" s="3">
        <v>8302045</v>
      </c>
      <c r="B26" s="3">
        <v>2045</v>
      </c>
      <c r="C26" s="3" t="s">
        <v>71</v>
      </c>
      <c r="D26" s="3" t="s">
        <v>72</v>
      </c>
      <c r="E26" s="3">
        <v>313713</v>
      </c>
    </row>
    <row r="27" spans="1:15" x14ac:dyDescent="0.25">
      <c r="A27" s="3">
        <v>8302046</v>
      </c>
      <c r="B27" s="3">
        <v>2046</v>
      </c>
      <c r="C27" s="3" t="s">
        <v>73</v>
      </c>
      <c r="D27" s="3" t="s">
        <v>74</v>
      </c>
      <c r="E27" s="3">
        <v>896824</v>
      </c>
    </row>
    <row r="28" spans="1:15" x14ac:dyDescent="0.25">
      <c r="A28" s="3">
        <v>8302048</v>
      </c>
      <c r="B28" s="3">
        <v>2048</v>
      </c>
      <c r="C28" s="3" t="s">
        <v>75</v>
      </c>
      <c r="D28" s="3" t="s">
        <v>76</v>
      </c>
      <c r="E28" s="3">
        <v>725387</v>
      </c>
    </row>
    <row r="29" spans="1:15" x14ac:dyDescent="0.25">
      <c r="A29" s="3">
        <v>8302050</v>
      </c>
      <c r="B29" s="3">
        <v>2050</v>
      </c>
      <c r="C29" s="3" t="s">
        <v>77</v>
      </c>
      <c r="D29" s="3" t="s">
        <v>78</v>
      </c>
      <c r="E29" s="3">
        <v>674114</v>
      </c>
    </row>
    <row r="30" spans="1:15" x14ac:dyDescent="0.25">
      <c r="A30" s="3">
        <v>8302051</v>
      </c>
      <c r="B30" s="3">
        <v>2051</v>
      </c>
      <c r="C30" s="3" t="s">
        <v>79</v>
      </c>
      <c r="D30" s="3" t="s">
        <v>80</v>
      </c>
      <c r="E30" s="3">
        <v>348260</v>
      </c>
    </row>
    <row r="31" spans="1:15" x14ac:dyDescent="0.25">
      <c r="A31" s="3">
        <v>8302052</v>
      </c>
      <c r="B31" s="3">
        <v>2052</v>
      </c>
      <c r="C31" s="3" t="s">
        <v>81</v>
      </c>
      <c r="D31" s="3" t="s">
        <v>82</v>
      </c>
      <c r="E31" s="3">
        <v>213175</v>
      </c>
    </row>
    <row r="32" spans="1:15" x14ac:dyDescent="0.25">
      <c r="A32" s="3">
        <v>8302053</v>
      </c>
      <c r="B32" s="3">
        <v>2053</v>
      </c>
      <c r="C32" s="3" t="s">
        <v>83</v>
      </c>
      <c r="D32" s="3" t="s">
        <v>84</v>
      </c>
      <c r="E32" s="3">
        <v>429248</v>
      </c>
    </row>
    <row r="33" spans="1:5" x14ac:dyDescent="0.25">
      <c r="A33" s="3">
        <v>8302057</v>
      </c>
      <c r="B33" s="3">
        <v>2057</v>
      </c>
      <c r="C33" s="3" t="s">
        <v>85</v>
      </c>
      <c r="D33" s="3" t="s">
        <v>86</v>
      </c>
      <c r="E33" s="3">
        <v>309026</v>
      </c>
    </row>
    <row r="34" spans="1:5" x14ac:dyDescent="0.25">
      <c r="A34" s="3">
        <v>8302060</v>
      </c>
      <c r="B34" s="3">
        <v>2060</v>
      </c>
      <c r="C34" s="3" t="s">
        <v>89</v>
      </c>
      <c r="D34" s="3" t="s">
        <v>90</v>
      </c>
      <c r="E34" s="3">
        <v>343589</v>
      </c>
    </row>
    <row r="35" spans="1:5" x14ac:dyDescent="0.25">
      <c r="A35" s="3">
        <v>8302061</v>
      </c>
      <c r="B35" s="3">
        <v>2061</v>
      </c>
      <c r="C35" s="3" t="s">
        <v>91</v>
      </c>
      <c r="D35" s="3" t="s">
        <v>92</v>
      </c>
      <c r="E35" s="3">
        <v>495926</v>
      </c>
    </row>
    <row r="36" spans="1:5" x14ac:dyDescent="0.25">
      <c r="A36" s="3">
        <v>8302062</v>
      </c>
      <c r="B36" s="3">
        <v>2062</v>
      </c>
      <c r="C36" s="3" t="s">
        <v>93</v>
      </c>
      <c r="D36" s="3" t="s">
        <v>94</v>
      </c>
      <c r="E36" s="3">
        <v>441302</v>
      </c>
    </row>
    <row r="37" spans="1:5" x14ac:dyDescent="0.25">
      <c r="A37" s="3">
        <v>8302068</v>
      </c>
      <c r="B37" s="3">
        <v>2068</v>
      </c>
      <c r="C37" s="3" t="s">
        <v>95</v>
      </c>
      <c r="D37" s="3" t="s">
        <v>96</v>
      </c>
      <c r="E37" s="3">
        <v>831903</v>
      </c>
    </row>
    <row r="38" spans="1:5" x14ac:dyDescent="0.25">
      <c r="A38" s="3">
        <v>8302072</v>
      </c>
      <c r="B38" s="3">
        <v>2072</v>
      </c>
      <c r="C38" s="3" t="s">
        <v>97</v>
      </c>
      <c r="D38" s="3" t="s">
        <v>98</v>
      </c>
      <c r="E38" s="3">
        <v>576223</v>
      </c>
    </row>
    <row r="39" spans="1:5" x14ac:dyDescent="0.25">
      <c r="A39" s="3">
        <v>8302076</v>
      </c>
      <c r="B39" s="3">
        <v>2076</v>
      </c>
      <c r="C39" s="3" t="s">
        <v>99</v>
      </c>
      <c r="D39" s="3" t="s">
        <v>100</v>
      </c>
      <c r="E39" s="3">
        <v>460235</v>
      </c>
    </row>
    <row r="40" spans="1:5" x14ac:dyDescent="0.25">
      <c r="A40" s="3">
        <v>8302079</v>
      </c>
      <c r="B40" s="3">
        <v>2079</v>
      </c>
      <c r="C40" s="3" t="s">
        <v>101</v>
      </c>
      <c r="D40" s="3" t="s">
        <v>102</v>
      </c>
      <c r="E40" s="3">
        <v>614636</v>
      </c>
    </row>
    <row r="41" spans="1:5" x14ac:dyDescent="0.25">
      <c r="A41" s="3">
        <v>8302080</v>
      </c>
      <c r="B41" s="3">
        <v>2080</v>
      </c>
      <c r="C41" s="3" t="s">
        <v>103</v>
      </c>
      <c r="D41" s="3" t="s">
        <v>104</v>
      </c>
      <c r="E41" s="3">
        <v>957878</v>
      </c>
    </row>
    <row r="42" spans="1:5" x14ac:dyDescent="0.25">
      <c r="A42" s="3">
        <v>8302082</v>
      </c>
      <c r="B42" s="3">
        <v>2082</v>
      </c>
      <c r="C42" s="3" t="s">
        <v>105</v>
      </c>
      <c r="D42" s="3" t="s">
        <v>106</v>
      </c>
      <c r="E42" s="3">
        <v>223141</v>
      </c>
    </row>
    <row r="43" spans="1:5" x14ac:dyDescent="0.25">
      <c r="A43" s="3">
        <v>8302083</v>
      </c>
      <c r="B43" s="3">
        <v>2083</v>
      </c>
      <c r="C43" s="3" t="s">
        <v>107</v>
      </c>
      <c r="D43" s="3" t="s">
        <v>108</v>
      </c>
      <c r="E43" s="3">
        <v>641332</v>
      </c>
    </row>
    <row r="44" spans="1:5" x14ac:dyDescent="0.25">
      <c r="A44" s="3">
        <v>8302084</v>
      </c>
      <c r="B44" s="3">
        <v>2084</v>
      </c>
      <c r="C44" s="3" t="s">
        <v>109</v>
      </c>
      <c r="D44" s="3" t="s">
        <v>110</v>
      </c>
      <c r="E44" s="3">
        <v>741034</v>
      </c>
    </row>
    <row r="45" spans="1:5" x14ac:dyDescent="0.25">
      <c r="A45" s="3">
        <v>8302085</v>
      </c>
      <c r="B45" s="3">
        <v>2085</v>
      </c>
      <c r="C45" s="3" t="s">
        <v>111</v>
      </c>
      <c r="D45" s="3" t="s">
        <v>112</v>
      </c>
      <c r="E45" s="3">
        <v>836883</v>
      </c>
    </row>
    <row r="46" spans="1:5" x14ac:dyDescent="0.25">
      <c r="A46" s="3">
        <v>8302089</v>
      </c>
      <c r="B46" s="3">
        <v>2089</v>
      </c>
      <c r="C46" s="3" t="s">
        <v>115</v>
      </c>
      <c r="D46" s="3" t="s">
        <v>116</v>
      </c>
      <c r="E46" s="3">
        <v>516078</v>
      </c>
    </row>
    <row r="47" spans="1:5" x14ac:dyDescent="0.25">
      <c r="A47" s="3">
        <v>8302091</v>
      </c>
      <c r="B47" s="3">
        <v>2091</v>
      </c>
      <c r="C47" s="3" t="s">
        <v>117</v>
      </c>
      <c r="D47" s="3" t="s">
        <v>118</v>
      </c>
      <c r="E47" s="3">
        <v>509689</v>
      </c>
    </row>
    <row r="48" spans="1:5" x14ac:dyDescent="0.25">
      <c r="A48" s="3">
        <v>8302092</v>
      </c>
      <c r="B48" s="3">
        <v>2092</v>
      </c>
      <c r="C48" s="3" t="s">
        <v>119</v>
      </c>
      <c r="D48" s="3" t="s">
        <v>120</v>
      </c>
      <c r="E48" s="3">
        <v>150789</v>
      </c>
    </row>
    <row r="49" spans="1:5" x14ac:dyDescent="0.25">
      <c r="A49" s="3">
        <v>8302095</v>
      </c>
      <c r="B49" s="3">
        <v>2095</v>
      </c>
      <c r="C49" s="3" t="s">
        <v>121</v>
      </c>
      <c r="D49" s="3" t="s">
        <v>122</v>
      </c>
      <c r="E49" s="3">
        <v>195973</v>
      </c>
    </row>
    <row r="50" spans="1:5" x14ac:dyDescent="0.25">
      <c r="A50" s="3">
        <v>8302097</v>
      </c>
      <c r="B50" s="3">
        <v>2097</v>
      </c>
      <c r="C50" s="3" t="s">
        <v>123</v>
      </c>
      <c r="D50" s="3" t="s">
        <v>124</v>
      </c>
      <c r="E50" s="3">
        <v>842789</v>
      </c>
    </row>
    <row r="51" spans="1:5" x14ac:dyDescent="0.25">
      <c r="A51" s="3">
        <v>8302101</v>
      </c>
      <c r="B51" s="3">
        <v>2101</v>
      </c>
      <c r="C51" s="3" t="s">
        <v>125</v>
      </c>
      <c r="D51" s="3" t="s">
        <v>126</v>
      </c>
      <c r="E51" s="3">
        <v>753556</v>
      </c>
    </row>
    <row r="52" spans="1:5" x14ac:dyDescent="0.25">
      <c r="A52" s="3">
        <v>8302102</v>
      </c>
      <c r="B52" s="3">
        <v>2102</v>
      </c>
      <c r="C52" s="3" t="s">
        <v>127</v>
      </c>
      <c r="D52" s="3" t="s">
        <v>128</v>
      </c>
      <c r="E52" s="3">
        <v>175744</v>
      </c>
    </row>
    <row r="53" spans="1:5" x14ac:dyDescent="0.25">
      <c r="A53" s="3">
        <v>8302103</v>
      </c>
      <c r="B53" s="3">
        <v>2103</v>
      </c>
      <c r="C53" s="3" t="s">
        <v>129</v>
      </c>
      <c r="D53" s="3" t="s">
        <v>130</v>
      </c>
      <c r="E53" s="3">
        <v>575111</v>
      </c>
    </row>
    <row r="54" spans="1:5" x14ac:dyDescent="0.25">
      <c r="A54" s="3">
        <v>8302104</v>
      </c>
      <c r="B54" s="3">
        <v>2104</v>
      </c>
      <c r="C54" s="3" t="s">
        <v>131</v>
      </c>
      <c r="D54" s="3" t="s">
        <v>132</v>
      </c>
      <c r="E54" s="3">
        <v>652202</v>
      </c>
    </row>
    <row r="55" spans="1:5" x14ac:dyDescent="0.25">
      <c r="A55" s="3">
        <v>8302105</v>
      </c>
      <c r="B55" s="3">
        <v>2105</v>
      </c>
      <c r="C55" s="3" t="s">
        <v>133</v>
      </c>
      <c r="D55" s="3" t="s">
        <v>134</v>
      </c>
      <c r="E55" s="3">
        <v>375490</v>
      </c>
    </row>
    <row r="56" spans="1:5" x14ac:dyDescent="0.25">
      <c r="A56" s="3">
        <v>8302106</v>
      </c>
      <c r="B56" s="3">
        <v>2106</v>
      </c>
      <c r="C56" s="3" t="s">
        <v>135</v>
      </c>
      <c r="D56" s="3" t="s">
        <v>136</v>
      </c>
      <c r="E56" s="3">
        <v>617637</v>
      </c>
    </row>
    <row r="57" spans="1:5" x14ac:dyDescent="0.25">
      <c r="A57" s="3">
        <v>8302107</v>
      </c>
      <c r="B57" s="3">
        <v>2107</v>
      </c>
      <c r="C57" s="3" t="s">
        <v>137</v>
      </c>
      <c r="D57" s="3" t="s">
        <v>138</v>
      </c>
      <c r="E57" s="3">
        <v>217183</v>
      </c>
    </row>
    <row r="58" spans="1:5" x14ac:dyDescent="0.25">
      <c r="A58" s="3">
        <v>8302109</v>
      </c>
      <c r="B58" s="3">
        <v>2109</v>
      </c>
      <c r="C58" s="3" t="s">
        <v>139</v>
      </c>
      <c r="D58" s="3" t="s">
        <v>140</v>
      </c>
      <c r="E58" s="3">
        <v>801452</v>
      </c>
    </row>
    <row r="59" spans="1:5" x14ac:dyDescent="0.25">
      <c r="A59" s="3">
        <v>8302113</v>
      </c>
      <c r="B59" s="3">
        <v>2113</v>
      </c>
      <c r="C59" s="3" t="s">
        <v>141</v>
      </c>
      <c r="D59" s="3" t="s">
        <v>142</v>
      </c>
      <c r="E59" s="3">
        <v>962049</v>
      </c>
    </row>
    <row r="60" spans="1:5" x14ac:dyDescent="0.25">
      <c r="A60" s="3">
        <v>8302115</v>
      </c>
      <c r="B60" s="3">
        <v>2115</v>
      </c>
      <c r="C60" s="3" t="s">
        <v>143</v>
      </c>
      <c r="D60" s="3" t="s">
        <v>144</v>
      </c>
      <c r="E60" s="3">
        <v>844698</v>
      </c>
    </row>
    <row r="61" spans="1:5" x14ac:dyDescent="0.25">
      <c r="A61" s="3">
        <v>8302124</v>
      </c>
      <c r="B61" s="3">
        <v>2124</v>
      </c>
      <c r="C61" s="3" t="s">
        <v>145</v>
      </c>
      <c r="D61" s="3" t="s">
        <v>146</v>
      </c>
      <c r="E61" s="3">
        <v>387336</v>
      </c>
    </row>
    <row r="62" spans="1:5" x14ac:dyDescent="0.25">
      <c r="A62" s="3">
        <v>8302125</v>
      </c>
      <c r="B62" s="3">
        <v>2125</v>
      </c>
      <c r="C62" s="3" t="s">
        <v>147</v>
      </c>
      <c r="D62" s="3" t="s">
        <v>148</v>
      </c>
      <c r="E62" s="3">
        <v>781587</v>
      </c>
    </row>
    <row r="63" spans="1:5" x14ac:dyDescent="0.25">
      <c r="A63" s="3">
        <v>8302126</v>
      </c>
      <c r="B63" s="3">
        <v>2126</v>
      </c>
      <c r="C63" s="3" t="s">
        <v>149</v>
      </c>
      <c r="D63" s="3" t="s">
        <v>150</v>
      </c>
      <c r="E63" s="3">
        <v>548919</v>
      </c>
    </row>
    <row r="64" spans="1:5" x14ac:dyDescent="0.25">
      <c r="A64" s="3">
        <v>8302131</v>
      </c>
      <c r="B64" s="3">
        <v>2131</v>
      </c>
      <c r="C64" s="3" t="s">
        <v>151</v>
      </c>
      <c r="D64" s="3" t="s">
        <v>152</v>
      </c>
      <c r="E64" s="3">
        <v>418417</v>
      </c>
    </row>
    <row r="65" spans="1:5" x14ac:dyDescent="0.25">
      <c r="A65" s="3">
        <v>8302132</v>
      </c>
      <c r="B65" s="3">
        <v>2132</v>
      </c>
      <c r="C65" s="3" t="s">
        <v>153</v>
      </c>
      <c r="D65" s="3" t="s">
        <v>154</v>
      </c>
      <c r="E65" s="3">
        <v>885108</v>
      </c>
    </row>
    <row r="66" spans="1:5" x14ac:dyDescent="0.25">
      <c r="A66" s="3">
        <v>8302138</v>
      </c>
      <c r="B66" s="3">
        <v>2138</v>
      </c>
      <c r="C66" s="3" t="s">
        <v>155</v>
      </c>
      <c r="D66" s="3" t="s">
        <v>156</v>
      </c>
      <c r="E66" s="3">
        <v>726697</v>
      </c>
    </row>
    <row r="67" spans="1:5" x14ac:dyDescent="0.25">
      <c r="A67" s="3">
        <v>8302139</v>
      </c>
      <c r="B67" s="3">
        <v>2139</v>
      </c>
      <c r="C67" s="3" t="s">
        <v>157</v>
      </c>
      <c r="D67" s="3" t="s">
        <v>158</v>
      </c>
      <c r="E67" s="3">
        <v>805279</v>
      </c>
    </row>
    <row r="68" spans="1:5" x14ac:dyDescent="0.25">
      <c r="A68" s="3">
        <v>8302141</v>
      </c>
      <c r="B68" s="3">
        <v>2141</v>
      </c>
      <c r="C68" s="3" t="s">
        <v>159</v>
      </c>
      <c r="D68" s="3" t="s">
        <v>160</v>
      </c>
      <c r="E68" s="3">
        <v>273835</v>
      </c>
    </row>
    <row r="69" spans="1:5" x14ac:dyDescent="0.25">
      <c r="A69" s="3">
        <v>8302142</v>
      </c>
      <c r="B69" s="3">
        <v>2142</v>
      </c>
      <c r="C69" s="3" t="s">
        <v>161</v>
      </c>
      <c r="D69" s="3" t="s">
        <v>162</v>
      </c>
      <c r="E69" s="3">
        <v>483731</v>
      </c>
    </row>
    <row r="70" spans="1:5" x14ac:dyDescent="0.25">
      <c r="A70" s="3">
        <v>8302146</v>
      </c>
      <c r="B70" s="3">
        <v>2146</v>
      </c>
      <c r="C70" s="3" t="s">
        <v>163</v>
      </c>
      <c r="D70" s="3" t="s">
        <v>164</v>
      </c>
      <c r="E70" s="3">
        <v>348651</v>
      </c>
    </row>
    <row r="71" spans="1:5" x14ac:dyDescent="0.25">
      <c r="A71" s="3">
        <v>8302149</v>
      </c>
      <c r="B71" s="3">
        <v>2149</v>
      </c>
      <c r="C71" s="3" t="s">
        <v>165</v>
      </c>
      <c r="D71" s="3" t="s">
        <v>166</v>
      </c>
      <c r="E71" s="3">
        <v>111453</v>
      </c>
    </row>
    <row r="72" spans="1:5" x14ac:dyDescent="0.25">
      <c r="A72" s="3">
        <v>8302150</v>
      </c>
      <c r="B72" s="3">
        <v>2150</v>
      </c>
      <c r="C72" s="3" t="s">
        <v>167</v>
      </c>
      <c r="D72" s="3" t="s">
        <v>168</v>
      </c>
      <c r="E72" s="3">
        <v>311570</v>
      </c>
    </row>
    <row r="73" spans="1:5" x14ac:dyDescent="0.25">
      <c r="A73" s="3">
        <v>8302151</v>
      </c>
      <c r="B73" s="3">
        <v>2151</v>
      </c>
      <c r="C73" s="3" t="s">
        <v>169</v>
      </c>
      <c r="D73" s="3" t="s">
        <v>170</v>
      </c>
      <c r="E73" s="3">
        <v>160143</v>
      </c>
    </row>
    <row r="74" spans="1:5" x14ac:dyDescent="0.25">
      <c r="A74" s="3">
        <v>8302153</v>
      </c>
      <c r="B74" s="3">
        <v>2153</v>
      </c>
      <c r="C74" s="3" t="s">
        <v>171</v>
      </c>
      <c r="D74" s="3" t="s">
        <v>172</v>
      </c>
      <c r="E74" s="3">
        <v>138592</v>
      </c>
    </row>
    <row r="75" spans="1:5" x14ac:dyDescent="0.25">
      <c r="A75" s="3">
        <v>8302157</v>
      </c>
      <c r="B75" s="3">
        <v>2157</v>
      </c>
      <c r="C75" s="3" t="s">
        <v>173</v>
      </c>
      <c r="D75" s="3" t="s">
        <v>174</v>
      </c>
      <c r="E75" s="3">
        <v>117084</v>
      </c>
    </row>
    <row r="76" spans="1:5" x14ac:dyDescent="0.25">
      <c r="A76" s="3">
        <v>8302159</v>
      </c>
      <c r="B76" s="3">
        <v>2159</v>
      </c>
      <c r="C76" s="3" t="s">
        <v>175</v>
      </c>
      <c r="D76" s="3" t="s">
        <v>176</v>
      </c>
      <c r="E76" s="3">
        <v>275290</v>
      </c>
    </row>
    <row r="77" spans="1:5" x14ac:dyDescent="0.25">
      <c r="A77" s="3">
        <v>8302160</v>
      </c>
      <c r="B77" s="3">
        <v>2160</v>
      </c>
      <c r="C77" s="3" t="s">
        <v>177</v>
      </c>
      <c r="D77" s="3" t="s">
        <v>178</v>
      </c>
      <c r="E77" s="3">
        <v>919719</v>
      </c>
    </row>
    <row r="78" spans="1:5" x14ac:dyDescent="0.25">
      <c r="A78" s="3">
        <v>8302161</v>
      </c>
      <c r="B78" s="3">
        <v>2161</v>
      </c>
      <c r="C78" s="3" t="s">
        <v>179</v>
      </c>
      <c r="D78" s="3" t="s">
        <v>180</v>
      </c>
      <c r="E78" s="3">
        <v>122799</v>
      </c>
    </row>
    <row r="79" spans="1:5" x14ac:dyDescent="0.25">
      <c r="A79" s="3">
        <v>8302172</v>
      </c>
      <c r="B79" s="3">
        <v>2172</v>
      </c>
      <c r="C79" s="3" t="s">
        <v>181</v>
      </c>
      <c r="D79" s="3" t="s">
        <v>182</v>
      </c>
      <c r="E79" s="3">
        <v>441783</v>
      </c>
    </row>
    <row r="80" spans="1:5" x14ac:dyDescent="0.25">
      <c r="A80" s="3">
        <v>8302173</v>
      </c>
      <c r="B80" s="3">
        <v>2173</v>
      </c>
      <c r="C80" s="3" t="s">
        <v>183</v>
      </c>
      <c r="D80" s="3" t="s">
        <v>184</v>
      </c>
      <c r="E80" s="3">
        <v>773714</v>
      </c>
    </row>
    <row r="81" spans="1:5" x14ac:dyDescent="0.25">
      <c r="A81" s="3">
        <v>8302174</v>
      </c>
      <c r="B81" s="3">
        <v>2174</v>
      </c>
      <c r="C81" s="3" t="s">
        <v>185</v>
      </c>
      <c r="D81" s="3" t="s">
        <v>186</v>
      </c>
      <c r="E81" s="3">
        <v>663196</v>
      </c>
    </row>
    <row r="82" spans="1:5" x14ac:dyDescent="0.25">
      <c r="A82" s="3">
        <v>8302175</v>
      </c>
      <c r="B82" s="3">
        <v>2175</v>
      </c>
      <c r="C82" s="3" t="s">
        <v>187</v>
      </c>
      <c r="D82" s="3" t="s">
        <v>188</v>
      </c>
      <c r="E82" s="3">
        <v>662480</v>
      </c>
    </row>
    <row r="83" spans="1:5" x14ac:dyDescent="0.25">
      <c r="A83" s="3">
        <v>8302179</v>
      </c>
      <c r="B83" s="3">
        <v>2179</v>
      </c>
      <c r="C83" s="3" t="s">
        <v>191</v>
      </c>
      <c r="D83" s="3" t="s">
        <v>192</v>
      </c>
      <c r="E83" s="3">
        <v>832149</v>
      </c>
    </row>
    <row r="84" spans="1:5" x14ac:dyDescent="0.25">
      <c r="A84" s="3">
        <v>8302181</v>
      </c>
      <c r="B84" s="3">
        <v>2181</v>
      </c>
      <c r="C84" s="3" t="s">
        <v>193</v>
      </c>
      <c r="D84" s="3" t="s">
        <v>194</v>
      </c>
      <c r="E84" s="3">
        <v>131548</v>
      </c>
    </row>
    <row r="85" spans="1:5" x14ac:dyDescent="0.25">
      <c r="A85" s="3">
        <v>8302182</v>
      </c>
      <c r="B85" s="3">
        <v>2182</v>
      </c>
      <c r="C85" s="3" t="s">
        <v>195</v>
      </c>
      <c r="D85" s="3" t="s">
        <v>196</v>
      </c>
      <c r="E85" s="3">
        <v>622571</v>
      </c>
    </row>
    <row r="86" spans="1:5" x14ac:dyDescent="0.25">
      <c r="A86" s="3">
        <v>8302186</v>
      </c>
      <c r="B86" s="3">
        <v>2186</v>
      </c>
      <c r="C86" s="3" t="s">
        <v>197</v>
      </c>
      <c r="D86" s="3" t="s">
        <v>198</v>
      </c>
      <c r="E86" s="3">
        <v>316980</v>
      </c>
    </row>
    <row r="87" spans="1:5" x14ac:dyDescent="0.25">
      <c r="A87" s="3">
        <v>8302187</v>
      </c>
      <c r="B87" s="3">
        <v>2187</v>
      </c>
      <c r="C87" s="3" t="s">
        <v>199</v>
      </c>
      <c r="D87" s="3" t="s">
        <v>200</v>
      </c>
      <c r="E87" s="3">
        <v>167673</v>
      </c>
    </row>
    <row r="88" spans="1:5" x14ac:dyDescent="0.25">
      <c r="A88" s="3">
        <v>8302190</v>
      </c>
      <c r="B88" s="3">
        <v>2190</v>
      </c>
      <c r="C88" s="3" t="s">
        <v>201</v>
      </c>
      <c r="D88" s="3" t="s">
        <v>202</v>
      </c>
      <c r="E88" s="3">
        <v>258363</v>
      </c>
    </row>
    <row r="89" spans="1:5" x14ac:dyDescent="0.25">
      <c r="A89" s="3">
        <v>8302191</v>
      </c>
      <c r="B89" s="3">
        <v>2191</v>
      </c>
      <c r="C89" s="3" t="s">
        <v>203</v>
      </c>
      <c r="D89" s="3" t="s">
        <v>204</v>
      </c>
      <c r="E89" s="3">
        <v>735186</v>
      </c>
    </row>
    <row r="90" spans="1:5" x14ac:dyDescent="0.25">
      <c r="A90" s="3">
        <v>8302196</v>
      </c>
      <c r="B90" s="3">
        <v>2196</v>
      </c>
      <c r="C90" s="3" t="s">
        <v>205</v>
      </c>
      <c r="D90" s="3" t="s">
        <v>206</v>
      </c>
      <c r="E90" s="3">
        <v>509701</v>
      </c>
    </row>
    <row r="91" spans="1:5" x14ac:dyDescent="0.25">
      <c r="A91" s="3">
        <v>8302202</v>
      </c>
      <c r="B91" s="3">
        <v>2202</v>
      </c>
      <c r="C91" s="3" t="s">
        <v>209</v>
      </c>
      <c r="D91" s="3" t="s">
        <v>210</v>
      </c>
      <c r="E91" s="3">
        <v>921729</v>
      </c>
    </row>
    <row r="92" spans="1:5" x14ac:dyDescent="0.25">
      <c r="A92" s="3">
        <v>8302210</v>
      </c>
      <c r="B92" s="3">
        <v>2210</v>
      </c>
      <c r="C92" s="3" t="s">
        <v>211</v>
      </c>
      <c r="D92" s="3" t="s">
        <v>212</v>
      </c>
      <c r="E92" s="3">
        <v>422314</v>
      </c>
    </row>
    <row r="93" spans="1:5" x14ac:dyDescent="0.25">
      <c r="A93" s="3">
        <v>8302219</v>
      </c>
      <c r="B93" s="3">
        <v>2219</v>
      </c>
      <c r="C93" s="3" t="s">
        <v>215</v>
      </c>
      <c r="D93" s="3" t="s">
        <v>216</v>
      </c>
      <c r="E93" s="3">
        <v>784695</v>
      </c>
    </row>
    <row r="94" spans="1:5" x14ac:dyDescent="0.25">
      <c r="A94" s="3">
        <v>8302229</v>
      </c>
      <c r="B94" s="3">
        <v>2229</v>
      </c>
      <c r="C94" s="3" t="s">
        <v>223</v>
      </c>
      <c r="D94" s="3" t="s">
        <v>224</v>
      </c>
      <c r="E94" s="3">
        <v>415510</v>
      </c>
    </row>
    <row r="95" spans="1:5" x14ac:dyDescent="0.25">
      <c r="A95" s="3">
        <v>8302239</v>
      </c>
      <c r="B95" s="3">
        <v>2239</v>
      </c>
      <c r="C95" s="3" t="s">
        <v>225</v>
      </c>
      <c r="D95" s="3" t="s">
        <v>226</v>
      </c>
      <c r="E95" s="3">
        <v>400754</v>
      </c>
    </row>
    <row r="96" spans="1:5" x14ac:dyDescent="0.25">
      <c r="A96" s="3">
        <v>8302242</v>
      </c>
      <c r="B96" s="3">
        <v>2242</v>
      </c>
      <c r="C96" s="3" t="s">
        <v>227</v>
      </c>
      <c r="D96" s="3" t="s">
        <v>228</v>
      </c>
      <c r="E96" s="3">
        <v>605600</v>
      </c>
    </row>
    <row r="97" spans="1:5" x14ac:dyDescent="0.25">
      <c r="A97" s="3">
        <v>8302244</v>
      </c>
      <c r="B97" s="3">
        <v>2244</v>
      </c>
      <c r="C97" s="3" t="s">
        <v>231</v>
      </c>
      <c r="D97" s="3" t="s">
        <v>232</v>
      </c>
      <c r="E97" s="3">
        <v>512580</v>
      </c>
    </row>
    <row r="98" spans="1:5" x14ac:dyDescent="0.25">
      <c r="A98" s="3">
        <v>8302254</v>
      </c>
      <c r="B98" s="3">
        <v>2254</v>
      </c>
      <c r="C98" s="3" t="s">
        <v>237</v>
      </c>
      <c r="D98" s="3" t="s">
        <v>238</v>
      </c>
      <c r="E98" s="3">
        <v>356326</v>
      </c>
    </row>
    <row r="99" spans="1:5" x14ac:dyDescent="0.25">
      <c r="A99" s="3">
        <v>8302255</v>
      </c>
      <c r="B99" s="3">
        <v>2255</v>
      </c>
      <c r="C99" s="3" t="s">
        <v>239</v>
      </c>
      <c r="D99" s="3" t="s">
        <v>240</v>
      </c>
      <c r="E99" s="3">
        <v>958840</v>
      </c>
    </row>
    <row r="100" spans="1:5" x14ac:dyDescent="0.25">
      <c r="A100" s="3">
        <v>8302257</v>
      </c>
      <c r="B100" s="3">
        <v>2257</v>
      </c>
      <c r="C100" s="3" t="s">
        <v>241</v>
      </c>
      <c r="D100" s="3" t="s">
        <v>242</v>
      </c>
      <c r="E100" s="3">
        <v>608330</v>
      </c>
    </row>
    <row r="101" spans="1:5" x14ac:dyDescent="0.25">
      <c r="A101" s="3">
        <v>8302258</v>
      </c>
      <c r="B101" s="3">
        <v>2258</v>
      </c>
      <c r="C101" s="3" t="s">
        <v>243</v>
      </c>
      <c r="D101" s="3" t="s">
        <v>244</v>
      </c>
      <c r="E101" s="3">
        <v>945906</v>
      </c>
    </row>
    <row r="102" spans="1:5" x14ac:dyDescent="0.25">
      <c r="A102" s="3">
        <v>8302260</v>
      </c>
      <c r="B102" s="3">
        <v>2260</v>
      </c>
      <c r="C102" s="3" t="s">
        <v>245</v>
      </c>
      <c r="D102" s="3" t="s">
        <v>246</v>
      </c>
      <c r="E102" s="3">
        <v>295690</v>
      </c>
    </row>
    <row r="103" spans="1:5" x14ac:dyDescent="0.25">
      <c r="A103" s="3">
        <v>8302262</v>
      </c>
      <c r="B103" s="3">
        <v>2262</v>
      </c>
      <c r="C103" s="3" t="s">
        <v>247</v>
      </c>
      <c r="D103" s="3" t="s">
        <v>248</v>
      </c>
      <c r="E103" s="3">
        <v>153517</v>
      </c>
    </row>
    <row r="104" spans="1:5" x14ac:dyDescent="0.25">
      <c r="A104" s="3">
        <v>8302266</v>
      </c>
      <c r="B104" s="3">
        <v>2266</v>
      </c>
      <c r="C104" s="3" t="s">
        <v>249</v>
      </c>
      <c r="D104" s="3" t="s">
        <v>250</v>
      </c>
      <c r="E104" s="3">
        <v>547918</v>
      </c>
    </row>
    <row r="105" spans="1:5" x14ac:dyDescent="0.25">
      <c r="A105" s="3">
        <v>8302268</v>
      </c>
      <c r="B105" s="3">
        <v>2268</v>
      </c>
      <c r="C105" s="3" t="s">
        <v>251</v>
      </c>
      <c r="D105" s="3" t="s">
        <v>252</v>
      </c>
      <c r="E105" s="3">
        <v>483361</v>
      </c>
    </row>
    <row r="106" spans="1:5" x14ac:dyDescent="0.25">
      <c r="A106" s="3">
        <v>8302269</v>
      </c>
      <c r="B106" s="3">
        <v>2269</v>
      </c>
      <c r="C106" s="3" t="s">
        <v>253</v>
      </c>
      <c r="D106" s="3" t="s">
        <v>254</v>
      </c>
      <c r="E106" s="3">
        <v>291265</v>
      </c>
    </row>
    <row r="107" spans="1:5" x14ac:dyDescent="0.25">
      <c r="A107" s="3">
        <v>8302270</v>
      </c>
      <c r="B107" s="3">
        <v>2270</v>
      </c>
      <c r="C107" s="3" t="s">
        <v>255</v>
      </c>
      <c r="D107" s="3" t="s">
        <v>256</v>
      </c>
      <c r="E107" s="3">
        <v>679078</v>
      </c>
    </row>
    <row r="108" spans="1:5" x14ac:dyDescent="0.25">
      <c r="A108" s="3">
        <v>8302274</v>
      </c>
      <c r="B108" s="3">
        <v>2274</v>
      </c>
      <c r="C108" s="3" t="s">
        <v>257</v>
      </c>
      <c r="D108" s="3" t="s">
        <v>258</v>
      </c>
      <c r="E108" s="3">
        <v>213997</v>
      </c>
    </row>
    <row r="109" spans="1:5" x14ac:dyDescent="0.25">
      <c r="A109" s="3">
        <v>8302275</v>
      </c>
      <c r="B109" s="3">
        <v>2275</v>
      </c>
      <c r="C109" s="3" t="s">
        <v>259</v>
      </c>
      <c r="D109" s="3" t="s">
        <v>260</v>
      </c>
      <c r="E109" s="3">
        <v>743457</v>
      </c>
    </row>
    <row r="110" spans="1:5" x14ac:dyDescent="0.25">
      <c r="A110" s="3">
        <v>8302277</v>
      </c>
      <c r="B110" s="3">
        <v>2277</v>
      </c>
      <c r="C110" s="3" t="s">
        <v>261</v>
      </c>
      <c r="D110" s="3" t="s">
        <v>262</v>
      </c>
      <c r="E110" s="3">
        <v>827341</v>
      </c>
    </row>
    <row r="111" spans="1:5" x14ac:dyDescent="0.25">
      <c r="A111" s="3">
        <v>8302279</v>
      </c>
      <c r="B111" s="3">
        <v>2279</v>
      </c>
      <c r="C111" s="3" t="s">
        <v>263</v>
      </c>
      <c r="D111" s="3" t="s">
        <v>264</v>
      </c>
      <c r="E111" s="3">
        <v>475333</v>
      </c>
    </row>
    <row r="112" spans="1:5" x14ac:dyDescent="0.25">
      <c r="A112" s="3">
        <v>8302283</v>
      </c>
      <c r="B112" s="3">
        <v>2283</v>
      </c>
      <c r="C112" s="3" t="s">
        <v>265</v>
      </c>
      <c r="D112" s="3" t="s">
        <v>266</v>
      </c>
      <c r="E112" s="3">
        <v>601191</v>
      </c>
    </row>
    <row r="113" spans="1:5" x14ac:dyDescent="0.25">
      <c r="A113" s="3">
        <v>8302285</v>
      </c>
      <c r="B113" s="3">
        <v>2285</v>
      </c>
      <c r="C113" s="3" t="s">
        <v>267</v>
      </c>
      <c r="D113" s="3" t="s">
        <v>268</v>
      </c>
      <c r="E113" s="3">
        <v>353464</v>
      </c>
    </row>
    <row r="114" spans="1:5" x14ac:dyDescent="0.25">
      <c r="A114" s="3">
        <v>8302286</v>
      </c>
      <c r="B114" s="3">
        <v>2286</v>
      </c>
      <c r="C114" s="3" t="s">
        <v>269</v>
      </c>
      <c r="D114" s="3" t="s">
        <v>270</v>
      </c>
      <c r="E114" s="3">
        <v>687673</v>
      </c>
    </row>
    <row r="115" spans="1:5" x14ac:dyDescent="0.25">
      <c r="A115" s="3">
        <v>8302288</v>
      </c>
      <c r="B115" s="3">
        <v>2288</v>
      </c>
      <c r="C115" s="3" t="s">
        <v>271</v>
      </c>
      <c r="D115" s="3" t="s">
        <v>272</v>
      </c>
      <c r="E115" s="3">
        <v>351825</v>
      </c>
    </row>
    <row r="116" spans="1:5" x14ac:dyDescent="0.25">
      <c r="A116" s="3">
        <v>8302289</v>
      </c>
      <c r="B116" s="3">
        <v>2289</v>
      </c>
      <c r="C116" s="3" t="s">
        <v>273</v>
      </c>
      <c r="D116" s="3" t="s">
        <v>274</v>
      </c>
      <c r="E116" s="3">
        <v>383923</v>
      </c>
    </row>
    <row r="117" spans="1:5" x14ac:dyDescent="0.25">
      <c r="A117" s="3">
        <v>8302293</v>
      </c>
      <c r="B117" s="3">
        <v>2293</v>
      </c>
      <c r="C117" s="3" t="s">
        <v>275</v>
      </c>
      <c r="D117" s="3" t="s">
        <v>276</v>
      </c>
      <c r="E117" s="3">
        <v>832448</v>
      </c>
    </row>
    <row r="118" spans="1:5" x14ac:dyDescent="0.25">
      <c r="A118" s="3">
        <v>8302296</v>
      </c>
      <c r="B118" s="3">
        <v>2296</v>
      </c>
      <c r="C118" s="3" t="s">
        <v>277</v>
      </c>
      <c r="D118" s="3" t="s">
        <v>278</v>
      </c>
      <c r="E118" s="3">
        <v>424134</v>
      </c>
    </row>
    <row r="119" spans="1:5" x14ac:dyDescent="0.25">
      <c r="A119" s="3">
        <v>8302306</v>
      </c>
      <c r="B119" s="3">
        <v>2306</v>
      </c>
      <c r="C119" s="3" t="s">
        <v>279</v>
      </c>
      <c r="D119" s="3" t="s">
        <v>280</v>
      </c>
      <c r="E119" s="3">
        <v>184270</v>
      </c>
    </row>
    <row r="120" spans="1:5" x14ac:dyDescent="0.25">
      <c r="A120" s="3">
        <v>8302307</v>
      </c>
      <c r="B120" s="3">
        <v>2307</v>
      </c>
      <c r="C120" s="3" t="s">
        <v>281</v>
      </c>
      <c r="D120" s="3" t="s">
        <v>282</v>
      </c>
      <c r="E120" s="3">
        <v>491019</v>
      </c>
    </row>
    <row r="121" spans="1:5" x14ac:dyDescent="0.25">
      <c r="A121" s="3">
        <v>8302310</v>
      </c>
      <c r="B121" s="3">
        <v>2310</v>
      </c>
      <c r="C121" s="3" t="s">
        <v>283</v>
      </c>
      <c r="D121" s="3" t="s">
        <v>284</v>
      </c>
      <c r="E121" s="3">
        <v>335306</v>
      </c>
    </row>
    <row r="122" spans="1:5" x14ac:dyDescent="0.25">
      <c r="A122" s="3">
        <v>8302315</v>
      </c>
      <c r="B122" s="3">
        <v>2315</v>
      </c>
      <c r="C122" s="3" t="s">
        <v>287</v>
      </c>
      <c r="D122" s="3" t="s">
        <v>288</v>
      </c>
      <c r="E122" s="3">
        <v>412705</v>
      </c>
    </row>
    <row r="123" spans="1:5" x14ac:dyDescent="0.25">
      <c r="A123" s="3">
        <v>8302321</v>
      </c>
      <c r="B123" s="3">
        <v>2321</v>
      </c>
      <c r="C123" s="3" t="s">
        <v>291</v>
      </c>
      <c r="D123" s="3" t="s">
        <v>292</v>
      </c>
      <c r="E123" s="3">
        <v>971855</v>
      </c>
    </row>
    <row r="124" spans="1:5" x14ac:dyDescent="0.25">
      <c r="A124" s="3">
        <v>8302326</v>
      </c>
      <c r="B124" s="3">
        <v>2326</v>
      </c>
      <c r="C124" s="3" t="s">
        <v>293</v>
      </c>
      <c r="D124" s="3" t="s">
        <v>294</v>
      </c>
      <c r="E124" s="3">
        <v>449274</v>
      </c>
    </row>
    <row r="125" spans="1:5" x14ac:dyDescent="0.25">
      <c r="A125" s="3">
        <v>8302329</v>
      </c>
      <c r="B125" s="3">
        <v>2329</v>
      </c>
      <c r="C125" s="3" t="s">
        <v>295</v>
      </c>
      <c r="D125" s="3" t="s">
        <v>296</v>
      </c>
      <c r="E125" s="3">
        <v>340645</v>
      </c>
    </row>
    <row r="126" spans="1:5" x14ac:dyDescent="0.25">
      <c r="A126" s="3">
        <v>8302332</v>
      </c>
      <c r="B126" s="3">
        <v>2332</v>
      </c>
      <c r="C126" s="3" t="s">
        <v>297</v>
      </c>
      <c r="D126" s="3" t="s">
        <v>298</v>
      </c>
      <c r="E126" s="3">
        <v>845816</v>
      </c>
    </row>
    <row r="127" spans="1:5" x14ac:dyDescent="0.25">
      <c r="A127" s="3">
        <v>8302336</v>
      </c>
      <c r="B127" s="3">
        <v>2336</v>
      </c>
      <c r="C127" s="3" t="s">
        <v>299</v>
      </c>
      <c r="D127" s="3" t="s">
        <v>300</v>
      </c>
      <c r="E127" s="3">
        <v>600566</v>
      </c>
    </row>
    <row r="128" spans="1:5" x14ac:dyDescent="0.25">
      <c r="A128" s="3">
        <v>8302338</v>
      </c>
      <c r="B128" s="3">
        <v>2338</v>
      </c>
      <c r="C128" s="3" t="s">
        <v>301</v>
      </c>
      <c r="D128" s="3" t="s">
        <v>302</v>
      </c>
      <c r="E128" s="3">
        <v>784903</v>
      </c>
    </row>
    <row r="129" spans="1:5" x14ac:dyDescent="0.25">
      <c r="A129" s="3">
        <v>8302344</v>
      </c>
      <c r="B129" s="3">
        <v>2344</v>
      </c>
      <c r="C129" s="3" t="s">
        <v>303</v>
      </c>
      <c r="D129" s="3" t="s">
        <v>304</v>
      </c>
      <c r="E129" s="3">
        <v>177534</v>
      </c>
    </row>
    <row r="130" spans="1:5" x14ac:dyDescent="0.25">
      <c r="A130" s="3">
        <v>8302349</v>
      </c>
      <c r="B130" s="3">
        <v>2349</v>
      </c>
      <c r="C130" s="3" t="s">
        <v>305</v>
      </c>
      <c r="D130" s="3" t="s">
        <v>306</v>
      </c>
      <c r="E130" s="3">
        <v>951796</v>
      </c>
    </row>
    <row r="131" spans="1:5" x14ac:dyDescent="0.25">
      <c r="A131" s="3">
        <v>8302351</v>
      </c>
      <c r="B131" s="3">
        <v>2351</v>
      </c>
      <c r="C131" s="3" t="s">
        <v>307</v>
      </c>
      <c r="D131" s="3" t="s">
        <v>308</v>
      </c>
      <c r="E131" s="3">
        <v>106950</v>
      </c>
    </row>
    <row r="132" spans="1:5" x14ac:dyDescent="0.25">
      <c r="A132" s="3">
        <v>8302358</v>
      </c>
      <c r="B132" s="3">
        <v>2358</v>
      </c>
      <c r="C132" s="3" t="s">
        <v>309</v>
      </c>
      <c r="D132" s="3" t="s">
        <v>310</v>
      </c>
      <c r="E132" s="3">
        <v>937012</v>
      </c>
    </row>
    <row r="133" spans="1:5" x14ac:dyDescent="0.25">
      <c r="A133" s="3">
        <v>8302361</v>
      </c>
      <c r="B133" s="3">
        <v>2361</v>
      </c>
      <c r="C133" s="3" t="s">
        <v>313</v>
      </c>
      <c r="D133" s="3" t="s">
        <v>314</v>
      </c>
      <c r="E133" s="3">
        <v>242477</v>
      </c>
    </row>
    <row r="134" spans="1:5" x14ac:dyDescent="0.25">
      <c r="A134" s="3">
        <v>8302362</v>
      </c>
      <c r="B134" s="3">
        <v>2362</v>
      </c>
      <c r="C134" s="3" t="s">
        <v>315</v>
      </c>
      <c r="D134" s="3" t="s">
        <v>316</v>
      </c>
      <c r="E134" s="3">
        <v>731486</v>
      </c>
    </row>
    <row r="135" spans="1:5" x14ac:dyDescent="0.25">
      <c r="A135" s="3">
        <v>8302368</v>
      </c>
      <c r="B135" s="3">
        <v>2368</v>
      </c>
      <c r="C135" s="3" t="s">
        <v>317</v>
      </c>
      <c r="D135" s="3" t="s">
        <v>318</v>
      </c>
      <c r="E135" s="3">
        <v>233817</v>
      </c>
    </row>
    <row r="136" spans="1:5" x14ac:dyDescent="0.25">
      <c r="A136" s="3">
        <v>8302372</v>
      </c>
      <c r="B136" s="3">
        <v>2372</v>
      </c>
      <c r="C136" s="3" t="s">
        <v>319</v>
      </c>
      <c r="D136" s="3" t="s">
        <v>320</v>
      </c>
      <c r="E136" s="3">
        <v>928669</v>
      </c>
    </row>
    <row r="137" spans="1:5" x14ac:dyDescent="0.25">
      <c r="A137" s="3">
        <v>8302373</v>
      </c>
      <c r="B137" s="3">
        <v>2373</v>
      </c>
      <c r="C137" s="3" t="s">
        <v>321</v>
      </c>
      <c r="D137" s="3" t="s">
        <v>322</v>
      </c>
      <c r="E137" s="3">
        <v>463885</v>
      </c>
    </row>
    <row r="138" spans="1:5" x14ac:dyDescent="0.25">
      <c r="A138" s="3">
        <v>8302375</v>
      </c>
      <c r="B138" s="3">
        <v>2375</v>
      </c>
      <c r="C138" s="3" t="s">
        <v>323</v>
      </c>
      <c r="D138" s="3" t="s">
        <v>324</v>
      </c>
      <c r="E138" s="3">
        <v>290408</v>
      </c>
    </row>
    <row r="139" spans="1:5" x14ac:dyDescent="0.25">
      <c r="A139" s="3">
        <v>8302377</v>
      </c>
      <c r="B139" s="3">
        <v>2377</v>
      </c>
      <c r="C139" s="3" t="s">
        <v>325</v>
      </c>
      <c r="D139" s="3" t="s">
        <v>326</v>
      </c>
      <c r="E139" s="3">
        <v>369044</v>
      </c>
    </row>
    <row r="140" spans="1:5" x14ac:dyDescent="0.25">
      <c r="A140" s="3">
        <v>8302511</v>
      </c>
      <c r="B140" s="3">
        <v>2511</v>
      </c>
      <c r="C140" s="3" t="s">
        <v>327</v>
      </c>
      <c r="D140" s="3" t="s">
        <v>328</v>
      </c>
      <c r="E140" s="3">
        <v>136995</v>
      </c>
    </row>
    <row r="141" spans="1:5" x14ac:dyDescent="0.25">
      <c r="A141" s="3">
        <v>8302618</v>
      </c>
      <c r="B141" s="3">
        <v>2618</v>
      </c>
      <c r="C141" s="3" t="s">
        <v>329</v>
      </c>
      <c r="D141" s="3" t="s">
        <v>330</v>
      </c>
      <c r="E141" s="3">
        <v>158174</v>
      </c>
    </row>
    <row r="142" spans="1:5" x14ac:dyDescent="0.25">
      <c r="A142" s="3">
        <v>8302622</v>
      </c>
      <c r="B142" s="3">
        <v>2622</v>
      </c>
      <c r="C142" s="3" t="s">
        <v>331</v>
      </c>
      <c r="D142" s="3" t="s">
        <v>332</v>
      </c>
      <c r="E142" s="3">
        <v>667625</v>
      </c>
    </row>
    <row r="143" spans="1:5" x14ac:dyDescent="0.25">
      <c r="A143" s="3">
        <v>8302623</v>
      </c>
      <c r="B143" s="3">
        <v>2623</v>
      </c>
      <c r="C143" s="3" t="s">
        <v>333</v>
      </c>
      <c r="D143" s="3" t="s">
        <v>334</v>
      </c>
      <c r="E143" s="3">
        <v>698390</v>
      </c>
    </row>
    <row r="144" spans="1:5" x14ac:dyDescent="0.25">
      <c r="A144" s="3">
        <v>8302624</v>
      </c>
      <c r="B144" s="3">
        <v>2624</v>
      </c>
      <c r="C144" s="3" t="s">
        <v>335</v>
      </c>
      <c r="D144" s="3" t="s">
        <v>336</v>
      </c>
      <c r="E144" s="3">
        <v>559677</v>
      </c>
    </row>
    <row r="145" spans="1:5" x14ac:dyDescent="0.25">
      <c r="A145" s="3">
        <v>8302625</v>
      </c>
      <c r="B145" s="3">
        <v>2625</v>
      </c>
      <c r="C145" s="3" t="s">
        <v>337</v>
      </c>
      <c r="D145" s="3" t="s">
        <v>338</v>
      </c>
      <c r="E145" s="3">
        <v>650525</v>
      </c>
    </row>
    <row r="146" spans="1:5" x14ac:dyDescent="0.25">
      <c r="A146" s="3">
        <v>8302626</v>
      </c>
      <c r="B146" s="3">
        <v>2626</v>
      </c>
      <c r="C146" s="3" t="s">
        <v>339</v>
      </c>
      <c r="D146" s="3" t="s">
        <v>340</v>
      </c>
      <c r="E146" s="3">
        <v>809853</v>
      </c>
    </row>
    <row r="147" spans="1:5" x14ac:dyDescent="0.25">
      <c r="A147" s="3">
        <v>8303002</v>
      </c>
      <c r="B147" s="3">
        <v>3002</v>
      </c>
      <c r="C147" s="3" t="s">
        <v>341</v>
      </c>
      <c r="D147" s="3" t="s">
        <v>342</v>
      </c>
      <c r="E147" s="3">
        <v>135462</v>
      </c>
    </row>
    <row r="148" spans="1:5" x14ac:dyDescent="0.25">
      <c r="A148" s="3">
        <v>8303007</v>
      </c>
      <c r="B148" s="3">
        <v>3007</v>
      </c>
      <c r="C148" s="3" t="s">
        <v>343</v>
      </c>
      <c r="D148" s="3" t="s">
        <v>344</v>
      </c>
      <c r="E148" s="3">
        <v>325116</v>
      </c>
    </row>
    <row r="149" spans="1:5" x14ac:dyDescent="0.25">
      <c r="A149" s="3">
        <v>8303009</v>
      </c>
      <c r="B149" s="3">
        <v>3009</v>
      </c>
      <c r="C149" s="3" t="s">
        <v>345</v>
      </c>
      <c r="D149" s="3" t="s">
        <v>346</v>
      </c>
      <c r="E149" s="3">
        <v>864265</v>
      </c>
    </row>
    <row r="150" spans="1:5" x14ac:dyDescent="0.25">
      <c r="A150" s="3">
        <v>8303016</v>
      </c>
      <c r="B150" s="3">
        <v>3016</v>
      </c>
      <c r="C150" s="3" t="s">
        <v>349</v>
      </c>
      <c r="D150" s="3" t="s">
        <v>350</v>
      </c>
      <c r="E150" s="3">
        <v>224795</v>
      </c>
    </row>
    <row r="151" spans="1:5" x14ac:dyDescent="0.25">
      <c r="A151" s="3">
        <v>8303018</v>
      </c>
      <c r="B151" s="3">
        <v>3018</v>
      </c>
      <c r="C151" s="3" t="s">
        <v>353</v>
      </c>
      <c r="D151" s="3" t="s">
        <v>354</v>
      </c>
      <c r="E151" s="3">
        <v>447473</v>
      </c>
    </row>
    <row r="152" spans="1:5" x14ac:dyDescent="0.25">
      <c r="A152" s="3">
        <v>8303019</v>
      </c>
      <c r="B152" s="3">
        <v>3019</v>
      </c>
      <c r="C152" s="3" t="s">
        <v>355</v>
      </c>
      <c r="D152" s="3" t="s">
        <v>356</v>
      </c>
      <c r="E152" s="3">
        <v>232090</v>
      </c>
    </row>
    <row r="153" spans="1:5" x14ac:dyDescent="0.25">
      <c r="A153" s="3">
        <v>8303022</v>
      </c>
      <c r="B153" s="3">
        <v>3022</v>
      </c>
      <c r="C153" s="3" t="s">
        <v>357</v>
      </c>
      <c r="D153" s="3" t="s">
        <v>358</v>
      </c>
      <c r="E153" s="3">
        <v>950983</v>
      </c>
    </row>
    <row r="154" spans="1:5" x14ac:dyDescent="0.25">
      <c r="A154" s="3">
        <v>8303024</v>
      </c>
      <c r="B154" s="3">
        <v>3024</v>
      </c>
      <c r="C154" s="3" t="s">
        <v>359</v>
      </c>
      <c r="D154" s="3" t="s">
        <v>360</v>
      </c>
      <c r="E154" s="3">
        <v>125351</v>
      </c>
    </row>
    <row r="155" spans="1:5" x14ac:dyDescent="0.25">
      <c r="A155" s="3">
        <v>8303026</v>
      </c>
      <c r="B155" s="3">
        <v>3026</v>
      </c>
      <c r="C155" s="3" t="s">
        <v>361</v>
      </c>
      <c r="D155" s="3" t="s">
        <v>362</v>
      </c>
      <c r="E155" s="3">
        <v>657820</v>
      </c>
    </row>
    <row r="156" spans="1:5" x14ac:dyDescent="0.25">
      <c r="A156" s="3">
        <v>8303027</v>
      </c>
      <c r="B156" s="3">
        <v>3027</v>
      </c>
      <c r="C156" s="3" t="s">
        <v>363</v>
      </c>
      <c r="D156" s="3" t="s">
        <v>364</v>
      </c>
      <c r="E156" s="3">
        <v>203537</v>
      </c>
    </row>
    <row r="157" spans="1:5" x14ac:dyDescent="0.25">
      <c r="A157" s="3">
        <v>8303030</v>
      </c>
      <c r="B157" s="3">
        <v>3030</v>
      </c>
      <c r="C157" s="3" t="s">
        <v>365</v>
      </c>
      <c r="D157" s="3" t="s">
        <v>366</v>
      </c>
      <c r="E157" s="3">
        <v>532413</v>
      </c>
    </row>
    <row r="158" spans="1:5" x14ac:dyDescent="0.25">
      <c r="A158" s="3">
        <v>8303032</v>
      </c>
      <c r="B158" s="3">
        <v>3032</v>
      </c>
      <c r="C158" s="3" t="s">
        <v>367</v>
      </c>
      <c r="D158" s="3" t="s">
        <v>368</v>
      </c>
      <c r="E158" s="3">
        <v>800844</v>
      </c>
    </row>
    <row r="159" spans="1:5" x14ac:dyDescent="0.25">
      <c r="A159" s="3">
        <v>8303033</v>
      </c>
      <c r="B159" s="3">
        <v>3033</v>
      </c>
      <c r="C159" s="3" t="s">
        <v>369</v>
      </c>
      <c r="D159" s="3" t="s">
        <v>370</v>
      </c>
      <c r="E159" s="3">
        <v>194401</v>
      </c>
    </row>
    <row r="160" spans="1:5" x14ac:dyDescent="0.25">
      <c r="A160" s="3">
        <v>8303034</v>
      </c>
      <c r="B160" s="3">
        <v>3034</v>
      </c>
      <c r="C160" s="3" t="s">
        <v>371</v>
      </c>
      <c r="D160" s="3" t="s">
        <v>372</v>
      </c>
      <c r="E160" s="3">
        <v>324636</v>
      </c>
    </row>
    <row r="161" spans="1:5" x14ac:dyDescent="0.25">
      <c r="A161" s="3">
        <v>8303035</v>
      </c>
      <c r="B161" s="3">
        <v>3035</v>
      </c>
      <c r="C161" s="3" t="s">
        <v>373</v>
      </c>
      <c r="D161" s="3" t="s">
        <v>374</v>
      </c>
      <c r="E161" s="3">
        <v>186153</v>
      </c>
    </row>
    <row r="162" spans="1:5" x14ac:dyDescent="0.25">
      <c r="A162" s="3">
        <v>8303036</v>
      </c>
      <c r="B162" s="3">
        <v>3036</v>
      </c>
      <c r="C162" s="3" t="s">
        <v>375</v>
      </c>
      <c r="D162" s="3" t="s">
        <v>376</v>
      </c>
      <c r="E162" s="3">
        <v>251333</v>
      </c>
    </row>
    <row r="163" spans="1:5" x14ac:dyDescent="0.25">
      <c r="A163" s="3">
        <v>8303037</v>
      </c>
      <c r="B163" s="3">
        <v>3037</v>
      </c>
      <c r="C163" s="3" t="s">
        <v>377</v>
      </c>
      <c r="D163" s="3" t="s">
        <v>378</v>
      </c>
      <c r="E163" s="3">
        <v>609096</v>
      </c>
    </row>
    <row r="164" spans="1:5" x14ac:dyDescent="0.25">
      <c r="A164" s="3">
        <v>8303038</v>
      </c>
      <c r="B164" s="3">
        <v>3038</v>
      </c>
      <c r="C164" s="3" t="s">
        <v>379</v>
      </c>
      <c r="D164" s="3" t="s">
        <v>380</v>
      </c>
      <c r="E164" s="3">
        <v>113010</v>
      </c>
    </row>
    <row r="165" spans="1:5" x14ac:dyDescent="0.25">
      <c r="A165" s="3">
        <v>8303039</v>
      </c>
      <c r="B165" s="3">
        <v>3039</v>
      </c>
      <c r="C165" s="3" t="s">
        <v>381</v>
      </c>
      <c r="D165" s="3" t="s">
        <v>382</v>
      </c>
      <c r="E165" s="3">
        <v>512366</v>
      </c>
    </row>
    <row r="166" spans="1:5" x14ac:dyDescent="0.25">
      <c r="A166" s="3">
        <v>8303040</v>
      </c>
      <c r="B166" s="3">
        <v>3040</v>
      </c>
      <c r="C166" s="3" t="s">
        <v>383</v>
      </c>
      <c r="D166" s="3" t="s">
        <v>384</v>
      </c>
      <c r="E166" s="3">
        <v>538063</v>
      </c>
    </row>
    <row r="167" spans="1:5" x14ac:dyDescent="0.25">
      <c r="A167" s="3">
        <v>8303041</v>
      </c>
      <c r="B167" s="3">
        <v>3041</v>
      </c>
      <c r="C167" s="3" t="s">
        <v>385</v>
      </c>
      <c r="D167" s="3" t="s">
        <v>386</v>
      </c>
      <c r="E167" s="3">
        <v>597156</v>
      </c>
    </row>
    <row r="168" spans="1:5" x14ac:dyDescent="0.25">
      <c r="A168" s="3">
        <v>8303042</v>
      </c>
      <c r="B168" s="3">
        <v>3042</v>
      </c>
      <c r="C168" s="3" t="s">
        <v>387</v>
      </c>
      <c r="D168" s="3" t="s">
        <v>388</v>
      </c>
      <c r="E168" s="3">
        <v>577022</v>
      </c>
    </row>
    <row r="169" spans="1:5" x14ac:dyDescent="0.25">
      <c r="A169" s="3">
        <v>8303046</v>
      </c>
      <c r="B169" s="3">
        <v>3046</v>
      </c>
      <c r="C169" s="3" t="s">
        <v>389</v>
      </c>
      <c r="D169" s="3" t="s">
        <v>390</v>
      </c>
      <c r="E169" s="3">
        <v>276742</v>
      </c>
    </row>
    <row r="170" spans="1:5" x14ac:dyDescent="0.25">
      <c r="A170" s="3">
        <v>8303048</v>
      </c>
      <c r="B170" s="3">
        <v>3048</v>
      </c>
      <c r="C170" s="3" t="s">
        <v>391</v>
      </c>
      <c r="D170" s="3" t="s">
        <v>392</v>
      </c>
      <c r="E170" s="3">
        <v>605644</v>
      </c>
    </row>
    <row r="171" spans="1:5" x14ac:dyDescent="0.25">
      <c r="A171" s="3">
        <v>8303050</v>
      </c>
      <c r="B171" s="3">
        <v>3050</v>
      </c>
      <c r="C171" s="3" t="s">
        <v>393</v>
      </c>
      <c r="D171" s="3" t="s">
        <v>394</v>
      </c>
      <c r="E171" s="3">
        <v>750068</v>
      </c>
    </row>
    <row r="172" spans="1:5" x14ac:dyDescent="0.25">
      <c r="A172" s="3">
        <v>8303055</v>
      </c>
      <c r="B172" s="3">
        <v>3055</v>
      </c>
      <c r="C172" s="3" t="s">
        <v>395</v>
      </c>
      <c r="D172" s="3" t="s">
        <v>396</v>
      </c>
      <c r="E172" s="3">
        <v>372762</v>
      </c>
    </row>
    <row r="173" spans="1:5" x14ac:dyDescent="0.25">
      <c r="A173" s="3">
        <v>8303060</v>
      </c>
      <c r="B173" s="3">
        <v>3060</v>
      </c>
      <c r="C173" s="3" t="s">
        <v>399</v>
      </c>
      <c r="D173" s="3" t="s">
        <v>400</v>
      </c>
      <c r="E173" s="3">
        <v>543520</v>
      </c>
    </row>
    <row r="174" spans="1:5" x14ac:dyDescent="0.25">
      <c r="A174" s="3">
        <v>8303061</v>
      </c>
      <c r="B174" s="3">
        <v>3061</v>
      </c>
      <c r="C174" s="3" t="s">
        <v>401</v>
      </c>
      <c r="D174" s="3" t="s">
        <v>402</v>
      </c>
      <c r="E174" s="3">
        <v>860058</v>
      </c>
    </row>
    <row r="175" spans="1:5" x14ac:dyDescent="0.25">
      <c r="A175" s="3">
        <v>8303062</v>
      </c>
      <c r="B175" s="3">
        <v>3062</v>
      </c>
      <c r="C175" s="3" t="s">
        <v>403</v>
      </c>
      <c r="D175" s="3" t="s">
        <v>404</v>
      </c>
      <c r="E175" s="3">
        <v>376337</v>
      </c>
    </row>
    <row r="176" spans="1:5" x14ac:dyDescent="0.25">
      <c r="A176" s="3">
        <v>8303065</v>
      </c>
      <c r="B176" s="3">
        <v>3065</v>
      </c>
      <c r="C176" s="3" t="s">
        <v>405</v>
      </c>
      <c r="D176" s="3" t="s">
        <v>406</v>
      </c>
      <c r="E176" s="3">
        <v>814127</v>
      </c>
    </row>
    <row r="177" spans="1:5" x14ac:dyDescent="0.25">
      <c r="A177" s="3">
        <v>8303069</v>
      </c>
      <c r="B177" s="3">
        <v>3069</v>
      </c>
      <c r="C177" s="3" t="s">
        <v>407</v>
      </c>
      <c r="D177" s="3" t="s">
        <v>408</v>
      </c>
      <c r="E177" s="3">
        <v>471703</v>
      </c>
    </row>
    <row r="178" spans="1:5" x14ac:dyDescent="0.25">
      <c r="A178" s="3">
        <v>8303070</v>
      </c>
      <c r="B178" s="3">
        <v>3070</v>
      </c>
      <c r="C178" s="3" t="s">
        <v>409</v>
      </c>
      <c r="D178" s="3" t="s">
        <v>410</v>
      </c>
      <c r="E178" s="3">
        <v>584599</v>
      </c>
    </row>
    <row r="179" spans="1:5" x14ac:dyDescent="0.25">
      <c r="A179" s="3">
        <v>8303071</v>
      </c>
      <c r="B179" s="3">
        <v>3071</v>
      </c>
      <c r="C179" s="3" t="s">
        <v>411</v>
      </c>
      <c r="D179" s="3" t="s">
        <v>412</v>
      </c>
      <c r="E179" s="3">
        <v>595796</v>
      </c>
    </row>
    <row r="180" spans="1:5" x14ac:dyDescent="0.25">
      <c r="A180" s="3">
        <v>8303073</v>
      </c>
      <c r="B180" s="3">
        <v>3073</v>
      </c>
      <c r="C180" s="3" t="s">
        <v>413</v>
      </c>
      <c r="D180" s="3" t="s">
        <v>414</v>
      </c>
      <c r="E180" s="3">
        <v>879898</v>
      </c>
    </row>
    <row r="181" spans="1:5" x14ac:dyDescent="0.25">
      <c r="A181" s="3">
        <v>8303074</v>
      </c>
      <c r="B181" s="3">
        <v>3074</v>
      </c>
      <c r="C181" s="3" t="s">
        <v>415</v>
      </c>
      <c r="D181" s="3" t="s">
        <v>416</v>
      </c>
      <c r="E181" s="3">
        <v>741303</v>
      </c>
    </row>
    <row r="182" spans="1:5" x14ac:dyDescent="0.25">
      <c r="A182" s="3">
        <v>8303077</v>
      </c>
      <c r="B182" s="3">
        <v>3077</v>
      </c>
      <c r="C182" s="3" t="s">
        <v>419</v>
      </c>
      <c r="D182" s="3" t="s">
        <v>420</v>
      </c>
      <c r="E182" s="3">
        <v>556306</v>
      </c>
    </row>
    <row r="183" spans="1:5" x14ac:dyDescent="0.25">
      <c r="A183" s="3">
        <v>8303079</v>
      </c>
      <c r="B183" s="3">
        <v>3079</v>
      </c>
      <c r="C183" s="3" t="s">
        <v>421</v>
      </c>
      <c r="D183" s="3" t="s">
        <v>422</v>
      </c>
      <c r="E183" s="3">
        <v>754985</v>
      </c>
    </row>
    <row r="184" spans="1:5" x14ac:dyDescent="0.25">
      <c r="A184" s="3">
        <v>8303080</v>
      </c>
      <c r="B184" s="3">
        <v>3080</v>
      </c>
      <c r="C184" s="3" t="s">
        <v>423</v>
      </c>
      <c r="D184" s="3" t="s">
        <v>424</v>
      </c>
      <c r="E184" s="3">
        <v>380936</v>
      </c>
    </row>
    <row r="185" spans="1:5" x14ac:dyDescent="0.25">
      <c r="A185" s="3">
        <v>8303082</v>
      </c>
      <c r="B185" s="3">
        <v>3082</v>
      </c>
      <c r="C185" s="3" t="s">
        <v>425</v>
      </c>
      <c r="D185" s="3" t="s">
        <v>426</v>
      </c>
      <c r="E185" s="3">
        <v>876858</v>
      </c>
    </row>
    <row r="186" spans="1:5" x14ac:dyDescent="0.25">
      <c r="A186" s="3">
        <v>8303083</v>
      </c>
      <c r="B186" s="3">
        <v>3083</v>
      </c>
      <c r="C186" s="3" t="s">
        <v>427</v>
      </c>
      <c r="D186" s="3" t="s">
        <v>428</v>
      </c>
      <c r="E186" s="3">
        <v>441891</v>
      </c>
    </row>
    <row r="187" spans="1:5" x14ac:dyDescent="0.25">
      <c r="A187" s="3">
        <v>8303087</v>
      </c>
      <c r="B187" s="3">
        <v>3087</v>
      </c>
      <c r="C187" s="3" t="s">
        <v>429</v>
      </c>
      <c r="D187" s="3" t="s">
        <v>430</v>
      </c>
      <c r="E187" s="3">
        <v>681481</v>
      </c>
    </row>
    <row r="188" spans="1:5" x14ac:dyDescent="0.25">
      <c r="A188" s="3">
        <v>8303090</v>
      </c>
      <c r="B188" s="3">
        <v>3090</v>
      </c>
      <c r="C188" s="3" t="s">
        <v>431</v>
      </c>
      <c r="D188" s="3" t="s">
        <v>432</v>
      </c>
      <c r="E188" s="3">
        <v>909234</v>
      </c>
    </row>
    <row r="189" spans="1:5" x14ac:dyDescent="0.25">
      <c r="A189" s="3">
        <v>8303093</v>
      </c>
      <c r="B189" s="3">
        <v>3093</v>
      </c>
      <c r="C189" s="3" t="s">
        <v>433</v>
      </c>
      <c r="D189" s="3" t="s">
        <v>434</v>
      </c>
      <c r="E189" s="3">
        <v>513702</v>
      </c>
    </row>
    <row r="190" spans="1:5" x14ac:dyDescent="0.25">
      <c r="A190" s="3">
        <v>8303094</v>
      </c>
      <c r="B190" s="3">
        <v>3094</v>
      </c>
      <c r="C190" s="3" t="s">
        <v>435</v>
      </c>
      <c r="D190" s="3" t="s">
        <v>436</v>
      </c>
      <c r="E190" s="3">
        <v>332481</v>
      </c>
    </row>
    <row r="191" spans="1:5" x14ac:dyDescent="0.25">
      <c r="A191" s="3">
        <v>8303098</v>
      </c>
      <c r="B191" s="3">
        <v>3098</v>
      </c>
      <c r="C191" s="3" t="s">
        <v>437</v>
      </c>
      <c r="D191" s="3" t="s">
        <v>438</v>
      </c>
      <c r="E191" s="3">
        <v>634955</v>
      </c>
    </row>
    <row r="192" spans="1:5" x14ac:dyDescent="0.25">
      <c r="A192" s="3">
        <v>8303099</v>
      </c>
      <c r="B192" s="3">
        <v>3099</v>
      </c>
      <c r="C192" s="3" t="s">
        <v>439</v>
      </c>
      <c r="D192" s="3" t="s">
        <v>440</v>
      </c>
      <c r="E192" s="3">
        <v>698297</v>
      </c>
    </row>
    <row r="193" spans="1:5" x14ac:dyDescent="0.25">
      <c r="A193" s="3">
        <v>8303100</v>
      </c>
      <c r="B193" s="3">
        <v>3100</v>
      </c>
      <c r="C193" s="3" t="s">
        <v>441</v>
      </c>
      <c r="D193" s="3" t="s">
        <v>442</v>
      </c>
      <c r="E193" s="3">
        <v>343685</v>
      </c>
    </row>
    <row r="194" spans="1:5" x14ac:dyDescent="0.25">
      <c r="A194" s="3">
        <v>8303105</v>
      </c>
      <c r="B194" s="3">
        <v>3105</v>
      </c>
      <c r="C194" s="3" t="s">
        <v>443</v>
      </c>
      <c r="D194" s="3" t="s">
        <v>444</v>
      </c>
      <c r="E194" s="3">
        <v>250894</v>
      </c>
    </row>
    <row r="195" spans="1:5" x14ac:dyDescent="0.25">
      <c r="A195" s="3">
        <v>8303106</v>
      </c>
      <c r="B195" s="3">
        <v>3106</v>
      </c>
      <c r="C195" s="3" t="s">
        <v>445</v>
      </c>
      <c r="D195" s="3" t="s">
        <v>446</v>
      </c>
      <c r="E195" s="3">
        <v>467993</v>
      </c>
    </row>
    <row r="196" spans="1:5" x14ac:dyDescent="0.25">
      <c r="A196" s="3">
        <v>8303107</v>
      </c>
      <c r="B196" s="3">
        <v>3107</v>
      </c>
      <c r="C196" s="3" t="s">
        <v>447</v>
      </c>
      <c r="D196" s="3" t="s">
        <v>448</v>
      </c>
      <c r="E196" s="3">
        <v>158445</v>
      </c>
    </row>
    <row r="197" spans="1:5" x14ac:dyDescent="0.25">
      <c r="A197" s="3">
        <v>8303110</v>
      </c>
      <c r="B197" s="3">
        <v>3110</v>
      </c>
      <c r="C197" s="3" t="s">
        <v>449</v>
      </c>
      <c r="D197" s="3" t="s">
        <v>450</v>
      </c>
      <c r="E197" s="3">
        <v>860461</v>
      </c>
    </row>
    <row r="198" spans="1:5" x14ac:dyDescent="0.25">
      <c r="A198" s="3">
        <v>8303156</v>
      </c>
      <c r="B198" s="3">
        <v>3156</v>
      </c>
      <c r="C198" s="3" t="s">
        <v>451</v>
      </c>
      <c r="D198" s="3" t="s">
        <v>452</v>
      </c>
      <c r="E198" s="3">
        <v>195779</v>
      </c>
    </row>
    <row r="199" spans="1:5" x14ac:dyDescent="0.25">
      <c r="A199" s="3">
        <v>8303157</v>
      </c>
      <c r="B199" s="3">
        <v>3157</v>
      </c>
      <c r="C199" s="3" t="s">
        <v>453</v>
      </c>
      <c r="D199" s="3" t="s">
        <v>454</v>
      </c>
      <c r="E199" s="3">
        <v>120570</v>
      </c>
    </row>
    <row r="200" spans="1:5" x14ac:dyDescent="0.25">
      <c r="A200" s="3">
        <v>8303161</v>
      </c>
      <c r="B200" s="3">
        <v>3161</v>
      </c>
      <c r="C200" s="3" t="s">
        <v>455</v>
      </c>
      <c r="D200" s="3" t="s">
        <v>456</v>
      </c>
      <c r="E200" s="3">
        <v>675713</v>
      </c>
    </row>
    <row r="201" spans="1:5" x14ac:dyDescent="0.25">
      <c r="A201" s="3">
        <v>8303162</v>
      </c>
      <c r="B201" s="3">
        <v>3162</v>
      </c>
      <c r="C201" s="3" t="s">
        <v>457</v>
      </c>
      <c r="D201" s="3" t="s">
        <v>458</v>
      </c>
      <c r="E201" s="3">
        <v>277310</v>
      </c>
    </row>
    <row r="202" spans="1:5" x14ac:dyDescent="0.25">
      <c r="A202" s="3">
        <v>8303163</v>
      </c>
      <c r="B202" s="3">
        <v>3163</v>
      </c>
      <c r="C202" s="3" t="s">
        <v>459</v>
      </c>
      <c r="D202" s="3" t="s">
        <v>460</v>
      </c>
      <c r="E202" s="3">
        <v>237613</v>
      </c>
    </row>
    <row r="203" spans="1:5" x14ac:dyDescent="0.25">
      <c r="A203" s="3">
        <v>8303164</v>
      </c>
      <c r="B203" s="3">
        <v>3164</v>
      </c>
      <c r="C203" s="3" t="s">
        <v>461</v>
      </c>
      <c r="D203" s="3" t="s">
        <v>462</v>
      </c>
      <c r="E203" s="3">
        <v>430667</v>
      </c>
    </row>
    <row r="204" spans="1:5" x14ac:dyDescent="0.25">
      <c r="A204" s="3">
        <v>8303306</v>
      </c>
      <c r="B204" s="3">
        <v>3306</v>
      </c>
      <c r="C204" s="3" t="s">
        <v>463</v>
      </c>
      <c r="D204" s="3" t="s">
        <v>464</v>
      </c>
      <c r="E204" s="3">
        <v>582362</v>
      </c>
    </row>
    <row r="205" spans="1:5" x14ac:dyDescent="0.25">
      <c r="A205" s="3">
        <v>8303312</v>
      </c>
      <c r="B205" s="3">
        <v>3312</v>
      </c>
      <c r="C205" s="3" t="s">
        <v>465</v>
      </c>
      <c r="D205" s="3" t="s">
        <v>466</v>
      </c>
      <c r="E205" s="3">
        <v>350209</v>
      </c>
    </row>
    <row r="206" spans="1:5" x14ac:dyDescent="0.25">
      <c r="A206" s="3">
        <v>8303315</v>
      </c>
      <c r="B206" s="3">
        <v>3315</v>
      </c>
      <c r="C206" s="3" t="s">
        <v>467</v>
      </c>
      <c r="D206" s="3" t="s">
        <v>468</v>
      </c>
      <c r="E206" s="3">
        <v>204727</v>
      </c>
    </row>
    <row r="207" spans="1:5" x14ac:dyDescent="0.25">
      <c r="A207" s="3">
        <v>8303316</v>
      </c>
      <c r="B207" s="3">
        <v>3316</v>
      </c>
      <c r="C207" s="3" t="s">
        <v>469</v>
      </c>
      <c r="D207" s="3" t="s">
        <v>470</v>
      </c>
      <c r="E207" s="3">
        <v>865810</v>
      </c>
    </row>
    <row r="208" spans="1:5" x14ac:dyDescent="0.25">
      <c r="A208" s="3">
        <v>8303317</v>
      </c>
      <c r="B208" s="3">
        <v>3317</v>
      </c>
      <c r="C208" s="3" t="s">
        <v>471</v>
      </c>
      <c r="D208" s="3" t="s">
        <v>472</v>
      </c>
      <c r="E208" s="3">
        <v>369182</v>
      </c>
    </row>
    <row r="209" spans="1:5" x14ac:dyDescent="0.25">
      <c r="A209" s="3">
        <v>8303319</v>
      </c>
      <c r="B209" s="3">
        <v>3319</v>
      </c>
      <c r="C209" s="3" t="s">
        <v>473</v>
      </c>
      <c r="D209" s="3" t="s">
        <v>474</v>
      </c>
      <c r="E209" s="3">
        <v>877447</v>
      </c>
    </row>
    <row r="210" spans="1:5" x14ac:dyDescent="0.25">
      <c r="A210" s="3">
        <v>8303321</v>
      </c>
      <c r="B210" s="3">
        <v>3321</v>
      </c>
      <c r="C210" s="3" t="s">
        <v>475</v>
      </c>
      <c r="D210" s="3" t="s">
        <v>476</v>
      </c>
      <c r="E210" s="3">
        <v>969948</v>
      </c>
    </row>
    <row r="211" spans="1:5" x14ac:dyDescent="0.25">
      <c r="A211" s="3">
        <v>8303324</v>
      </c>
      <c r="B211" s="3">
        <v>3324</v>
      </c>
      <c r="C211" s="3" t="s">
        <v>477</v>
      </c>
      <c r="D211" s="3" t="s">
        <v>478</v>
      </c>
      <c r="E211" s="3">
        <v>618181</v>
      </c>
    </row>
    <row r="212" spans="1:5" x14ac:dyDescent="0.25">
      <c r="A212" s="3">
        <v>8303325</v>
      </c>
      <c r="B212" s="3">
        <v>3325</v>
      </c>
      <c r="C212" s="3" t="s">
        <v>479</v>
      </c>
      <c r="D212" s="3" t="s">
        <v>480</v>
      </c>
      <c r="E212" s="3">
        <v>551617</v>
      </c>
    </row>
    <row r="213" spans="1:5" x14ac:dyDescent="0.25">
      <c r="A213" s="3">
        <v>8303326</v>
      </c>
      <c r="B213" s="3">
        <v>3326</v>
      </c>
      <c r="C213" s="3" t="s">
        <v>481</v>
      </c>
      <c r="D213" s="3" t="s">
        <v>482</v>
      </c>
      <c r="E213" s="3">
        <v>759575</v>
      </c>
    </row>
    <row r="214" spans="1:5" x14ac:dyDescent="0.25">
      <c r="A214" s="3">
        <v>8303330</v>
      </c>
      <c r="B214" s="3">
        <v>3330</v>
      </c>
      <c r="C214" s="3" t="s">
        <v>483</v>
      </c>
      <c r="D214" s="3" t="s">
        <v>484</v>
      </c>
      <c r="E214" s="3">
        <v>483894</v>
      </c>
    </row>
    <row r="215" spans="1:5" x14ac:dyDescent="0.25">
      <c r="A215" s="3">
        <v>8303331</v>
      </c>
      <c r="B215" s="3">
        <v>3331</v>
      </c>
      <c r="C215" s="3" t="s">
        <v>485</v>
      </c>
      <c r="D215" s="3" t="s">
        <v>486</v>
      </c>
      <c r="E215" s="3">
        <v>483174</v>
      </c>
    </row>
    <row r="216" spans="1:5" x14ac:dyDescent="0.25">
      <c r="A216" s="3">
        <v>8303337</v>
      </c>
      <c r="B216" s="3">
        <v>3337</v>
      </c>
      <c r="C216" s="3" t="s">
        <v>487</v>
      </c>
      <c r="D216" s="3" t="s">
        <v>488</v>
      </c>
      <c r="E216" s="3">
        <v>919020</v>
      </c>
    </row>
    <row r="217" spans="1:5" x14ac:dyDescent="0.25">
      <c r="A217" s="3">
        <v>8303342</v>
      </c>
      <c r="B217" s="3">
        <v>3342</v>
      </c>
      <c r="C217" s="3" t="s">
        <v>489</v>
      </c>
      <c r="D217" s="3" t="s">
        <v>490</v>
      </c>
      <c r="E217" s="3">
        <v>672137</v>
      </c>
    </row>
    <row r="218" spans="1:5" x14ac:dyDescent="0.25">
      <c r="A218" s="3">
        <v>8303502</v>
      </c>
      <c r="B218" s="3">
        <v>3502</v>
      </c>
      <c r="C218" s="3" t="s">
        <v>491</v>
      </c>
      <c r="D218" s="3" t="s">
        <v>492</v>
      </c>
      <c r="E218" s="3">
        <v>671046</v>
      </c>
    </row>
    <row r="219" spans="1:5" x14ac:dyDescent="0.25">
      <c r="A219" s="3">
        <v>8303523</v>
      </c>
      <c r="B219" s="3">
        <v>3523</v>
      </c>
      <c r="C219" s="3" t="s">
        <v>493</v>
      </c>
      <c r="D219" s="3" t="s">
        <v>494</v>
      </c>
      <c r="E219" s="3">
        <v>586691</v>
      </c>
    </row>
    <row r="220" spans="1:5" x14ac:dyDescent="0.25">
      <c r="A220" s="3">
        <v>8303538</v>
      </c>
      <c r="B220" s="3">
        <v>3538</v>
      </c>
      <c r="C220" s="3" t="s">
        <v>495</v>
      </c>
      <c r="D220" s="3" t="s">
        <v>496</v>
      </c>
      <c r="E220" s="3">
        <v>301415</v>
      </c>
    </row>
    <row r="221" spans="1:5" x14ac:dyDescent="0.25">
      <c r="A221" s="3">
        <v>8303540</v>
      </c>
      <c r="B221" s="3">
        <v>3540</v>
      </c>
      <c r="C221" s="3" t="s">
        <v>497</v>
      </c>
      <c r="D221" s="3" t="s">
        <v>498</v>
      </c>
      <c r="E221" s="3">
        <v>598050</v>
      </c>
    </row>
    <row r="222" spans="1:5" x14ac:dyDescent="0.25">
      <c r="A222" s="3">
        <v>8303549</v>
      </c>
      <c r="B222" s="3">
        <v>3549</v>
      </c>
      <c r="C222" s="3" t="s">
        <v>499</v>
      </c>
      <c r="D222" s="3" t="s">
        <v>500</v>
      </c>
      <c r="E222" s="3">
        <v>870730</v>
      </c>
    </row>
    <row r="223" spans="1:5" x14ac:dyDescent="0.25">
      <c r="A223" s="3">
        <v>8303551</v>
      </c>
      <c r="B223" s="3">
        <v>3551</v>
      </c>
      <c r="C223" s="3" t="s">
        <v>501</v>
      </c>
      <c r="D223" s="3" t="s">
        <v>502</v>
      </c>
      <c r="E223" s="3">
        <v>756642</v>
      </c>
    </row>
    <row r="224" spans="1:5" x14ac:dyDescent="0.25">
      <c r="A224" s="3">
        <v>8304019</v>
      </c>
      <c r="B224" s="3">
        <v>4019</v>
      </c>
      <c r="C224" s="3" t="s">
        <v>503</v>
      </c>
      <c r="D224" s="3" t="s">
        <v>504</v>
      </c>
      <c r="E224" s="3">
        <v>253556</v>
      </c>
    </row>
    <row r="225" spans="1:5" x14ac:dyDescent="0.25">
      <c r="A225" s="3">
        <v>8304057</v>
      </c>
      <c r="B225" s="3">
        <v>4057</v>
      </c>
      <c r="C225" s="3" t="s">
        <v>505</v>
      </c>
      <c r="D225" s="3" t="s">
        <v>506</v>
      </c>
      <c r="E225" s="3">
        <v>968933</v>
      </c>
    </row>
    <row r="226" spans="1:5" x14ac:dyDescent="0.25">
      <c r="A226" s="3">
        <v>8304173</v>
      </c>
      <c r="B226" s="3">
        <v>4173</v>
      </c>
      <c r="C226" s="3" t="s">
        <v>507</v>
      </c>
      <c r="D226" s="3" t="s">
        <v>508</v>
      </c>
      <c r="E226" s="3">
        <v>800552</v>
      </c>
    </row>
    <row r="227" spans="1:5" x14ac:dyDescent="0.25">
      <c r="A227" s="3">
        <v>8304192</v>
      </c>
      <c r="B227" s="3">
        <v>4192</v>
      </c>
      <c r="C227" s="3" t="s">
        <v>509</v>
      </c>
      <c r="D227" s="3" t="s">
        <v>510</v>
      </c>
      <c r="E227" s="3">
        <v>434864</v>
      </c>
    </row>
    <row r="228" spans="1:5" x14ac:dyDescent="0.25">
      <c r="A228" s="3">
        <v>8304509</v>
      </c>
      <c r="B228" s="3">
        <v>4509</v>
      </c>
      <c r="C228" s="3" t="s">
        <v>511</v>
      </c>
      <c r="D228" s="3" t="s">
        <v>512</v>
      </c>
      <c r="E228" s="3">
        <v>669607</v>
      </c>
    </row>
    <row r="229" spans="1:5" x14ac:dyDescent="0.25">
      <c r="A229" s="3">
        <v>8305200</v>
      </c>
      <c r="B229" s="3">
        <v>5200</v>
      </c>
      <c r="C229" s="3" t="s">
        <v>513</v>
      </c>
      <c r="D229" s="3" t="s">
        <v>514</v>
      </c>
      <c r="E229" s="3">
        <v>402197</v>
      </c>
    </row>
    <row r="230" spans="1:5" x14ac:dyDescent="0.25">
      <c r="A230" s="3">
        <v>8305202</v>
      </c>
      <c r="B230" s="3">
        <v>5202</v>
      </c>
      <c r="C230" s="3" t="s">
        <v>515</v>
      </c>
      <c r="D230" s="3" t="s">
        <v>516</v>
      </c>
      <c r="E230" s="3">
        <v>514440</v>
      </c>
    </row>
    <row r="231" spans="1:5" x14ac:dyDescent="0.25">
      <c r="A231" s="3">
        <v>8305204</v>
      </c>
      <c r="B231" s="3">
        <v>5204</v>
      </c>
      <c r="C231" s="3" t="s">
        <v>517</v>
      </c>
      <c r="D231" s="3" t="s">
        <v>518</v>
      </c>
      <c r="E231" s="3">
        <v>633814</v>
      </c>
    </row>
    <row r="232" spans="1:5" x14ac:dyDescent="0.25">
      <c r="A232" s="3">
        <v>8305207</v>
      </c>
      <c r="B232" s="3">
        <v>5207</v>
      </c>
      <c r="C232" s="3" t="s">
        <v>519</v>
      </c>
      <c r="D232" s="3" t="s">
        <v>520</v>
      </c>
      <c r="E232" s="3">
        <v>445441</v>
      </c>
    </row>
    <row r="233" spans="1:5" x14ac:dyDescent="0.25">
      <c r="A233" s="3">
        <v>8305208</v>
      </c>
      <c r="B233" s="3">
        <v>5208</v>
      </c>
      <c r="C233" s="3" t="s">
        <v>521</v>
      </c>
      <c r="D233" s="3" t="s">
        <v>522</v>
      </c>
      <c r="E233" s="3">
        <v>357800</v>
      </c>
    </row>
    <row r="234" spans="1:5" x14ac:dyDescent="0.25">
      <c r="A234" s="3">
        <v>8305211</v>
      </c>
      <c r="B234" s="3">
        <v>5211</v>
      </c>
      <c r="C234" s="3" t="s">
        <v>523</v>
      </c>
      <c r="D234" s="3" t="s">
        <v>524</v>
      </c>
      <c r="E234" s="3">
        <v>156551</v>
      </c>
    </row>
    <row r="235" spans="1:5" x14ac:dyDescent="0.25">
      <c r="A235" s="3">
        <v>8305404</v>
      </c>
      <c r="B235" s="3">
        <v>5404</v>
      </c>
      <c r="C235" s="3" t="s">
        <v>525</v>
      </c>
      <c r="D235" s="3" t="s">
        <v>526</v>
      </c>
      <c r="E235" s="3">
        <v>744392</v>
      </c>
    </row>
    <row r="236" spans="1:5" x14ac:dyDescent="0.25">
      <c r="A236" s="3">
        <v>8305411</v>
      </c>
      <c r="B236" s="3">
        <v>5411</v>
      </c>
      <c r="C236" s="3" t="s">
        <v>527</v>
      </c>
      <c r="D236" s="3" t="s">
        <v>528</v>
      </c>
      <c r="E236" s="3">
        <v>133178</v>
      </c>
    </row>
    <row r="237" spans="1:5" x14ac:dyDescent="0.25">
      <c r="A237" s="3">
        <v>8307000</v>
      </c>
      <c r="B237" s="3">
        <v>7000</v>
      </c>
      <c r="C237" s="3" t="s">
        <v>529</v>
      </c>
      <c r="D237" s="3" t="s">
        <v>530</v>
      </c>
      <c r="E237" s="3">
        <v>996769</v>
      </c>
    </row>
    <row r="238" spans="1:5" x14ac:dyDescent="0.25">
      <c r="A238" s="3">
        <v>8307005</v>
      </c>
      <c r="B238" s="3">
        <v>7005</v>
      </c>
      <c r="C238" s="3" t="s">
        <v>531</v>
      </c>
      <c r="D238" s="3" t="s">
        <v>532</v>
      </c>
      <c r="E238" s="3">
        <v>212933</v>
      </c>
    </row>
    <row r="239" spans="1:5" x14ac:dyDescent="0.25">
      <c r="A239" s="3">
        <v>8307009</v>
      </c>
      <c r="B239" s="3">
        <v>7009</v>
      </c>
      <c r="C239" s="3" t="s">
        <v>533</v>
      </c>
      <c r="D239" s="3" t="s">
        <v>534</v>
      </c>
      <c r="E239" s="3">
        <v>815401</v>
      </c>
    </row>
    <row r="240" spans="1:5" x14ac:dyDescent="0.25">
      <c r="A240" s="3">
        <v>8307018</v>
      </c>
      <c r="B240" s="3">
        <v>7018</v>
      </c>
      <c r="C240" s="3" t="s">
        <v>535</v>
      </c>
      <c r="D240" s="3" t="s">
        <v>536</v>
      </c>
      <c r="E240" s="3">
        <v>340016</v>
      </c>
    </row>
  </sheetData>
  <autoFilter ref="A1:F240" xr:uid="{9CE336DB-EF09-49E3-8C39-2E1E2291B6CD}"/>
  <pageMargins left="0.7" right="0.7" top="0.75" bottom="0.75" header="0.3" footer="0.3"/>
  <headerFooter>
    <oddFooter>&amp;C_x000D_&amp;1#&amp;"Calibri"&amp;10&amp;K000000 CONTROLLED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D3FD9-AB79-4AF6-9D8F-0A3AF8BAA344}">
  <sheetPr>
    <tabColor rgb="FFFFFF00"/>
  </sheetPr>
  <dimension ref="A2:B8"/>
  <sheetViews>
    <sheetView workbookViewId="0">
      <selection activeCell="B3" sqref="B3"/>
    </sheetView>
  </sheetViews>
  <sheetFormatPr defaultRowHeight="15" x14ac:dyDescent="0.25"/>
  <cols>
    <col min="1" max="1" width="3.5703125" customWidth="1"/>
    <col min="2" max="2" width="119.140625" style="118" customWidth="1"/>
  </cols>
  <sheetData>
    <row r="2" spans="1:2" ht="30" x14ac:dyDescent="0.25">
      <c r="A2" s="119" t="s">
        <v>1567</v>
      </c>
      <c r="B2" s="118" t="s">
        <v>1569</v>
      </c>
    </row>
    <row r="3" spans="1:2" x14ac:dyDescent="0.25">
      <c r="A3" s="119" t="s">
        <v>1567</v>
      </c>
      <c r="B3" s="118" t="s">
        <v>1566</v>
      </c>
    </row>
    <row r="4" spans="1:2" x14ac:dyDescent="0.25">
      <c r="A4" s="119" t="s">
        <v>1567</v>
      </c>
      <c r="B4" s="118" t="s">
        <v>1572</v>
      </c>
    </row>
    <row r="5" spans="1:2" ht="30" x14ac:dyDescent="0.25">
      <c r="A5" s="119" t="s">
        <v>1567</v>
      </c>
      <c r="B5" s="118" t="s">
        <v>1571</v>
      </c>
    </row>
    <row r="6" spans="1:2" x14ac:dyDescent="0.25">
      <c r="A6" s="119" t="s">
        <v>1567</v>
      </c>
      <c r="B6" s="118" t="s">
        <v>1570</v>
      </c>
    </row>
    <row r="7" spans="1:2" x14ac:dyDescent="0.25">
      <c r="A7" s="119" t="s">
        <v>1567</v>
      </c>
      <c r="B7" s="118" t="s">
        <v>1568</v>
      </c>
    </row>
    <row r="8" spans="1:2" x14ac:dyDescent="0.25">
      <c r="A8" s="119"/>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School data</vt:lpstr>
      <vt:lpstr>Microsoft 365</vt:lpstr>
      <vt:lpstr>Masterlist 2025-26</vt:lpstr>
      <vt:lpstr>Schools list</vt:lpstr>
      <vt:lpstr>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Sellors (Corporate Services and Transformation)</dc:creator>
  <cp:lastModifiedBy>Joshua Rice (Corporate Services and Transformation)</cp:lastModifiedBy>
  <dcterms:created xsi:type="dcterms:W3CDTF">2025-05-15T08:31:11Z</dcterms:created>
  <dcterms:modified xsi:type="dcterms:W3CDTF">2026-02-20T10:16:08Z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68904da-5dbb-4716-9521-7a682c6e8720_Enabled">
    <vt:lpwstr>true</vt:lpwstr>
  </property>
  <property fmtid="{D5CDD505-2E9C-101B-9397-08002B2CF9AE}" pid="3" name="MSIP_Label_768904da-5dbb-4716-9521-7a682c6e8720_SetDate">
    <vt:lpwstr>2025-05-15T08:41:57Z</vt:lpwstr>
  </property>
  <property fmtid="{D5CDD505-2E9C-101B-9397-08002B2CF9AE}" pid="4" name="MSIP_Label_768904da-5dbb-4716-9521-7a682c6e8720_Method">
    <vt:lpwstr>Standard</vt:lpwstr>
  </property>
  <property fmtid="{D5CDD505-2E9C-101B-9397-08002B2CF9AE}" pid="5" name="MSIP_Label_768904da-5dbb-4716-9521-7a682c6e8720_Name">
    <vt:lpwstr>DCC Controlled</vt:lpwstr>
  </property>
  <property fmtid="{D5CDD505-2E9C-101B-9397-08002B2CF9AE}" pid="6" name="MSIP_Label_768904da-5dbb-4716-9521-7a682c6e8720_SiteId">
    <vt:lpwstr>429a8eb3-3210-4e1a-aaa2-6ccde0ddabc5</vt:lpwstr>
  </property>
  <property fmtid="{D5CDD505-2E9C-101B-9397-08002B2CF9AE}" pid="7" name="MSIP_Label_768904da-5dbb-4716-9521-7a682c6e8720_ActionId">
    <vt:lpwstr>04ba7c47-f274-4f16-930c-932d58d7c1f8</vt:lpwstr>
  </property>
  <property fmtid="{D5CDD505-2E9C-101B-9397-08002B2CF9AE}" pid="8" name="MSIP_Label_768904da-5dbb-4716-9521-7a682c6e8720_ContentBits">
    <vt:lpwstr>2</vt:lpwstr>
  </property>
</Properties>
</file>